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2360" activeTab="0"/>
  </bookViews>
  <sheets>
    <sheet name="отчет энергосбер ООО Гармония 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<sst xmlns="http://schemas.openxmlformats.org/spreadsheetml/2006/main" count="96" uniqueCount="46">
  <si>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№ п/п</t>
  </si>
  <si>
    <t>Адрес</t>
  </si>
  <si>
    <t>Общая  сумма, тыс.руб.</t>
  </si>
  <si>
    <t>план</t>
  </si>
  <si>
    <t>факт</t>
  </si>
  <si>
    <t>Объем, м.п.</t>
  </si>
  <si>
    <t>Ремонт межпанельных швов</t>
  </si>
  <si>
    <t>Объем, шт</t>
  </si>
  <si>
    <t>Итого</t>
  </si>
  <si>
    <t>Годовой экономическкий эффект, тыс. руб.</t>
  </si>
  <si>
    <t>Отчёт</t>
  </si>
  <si>
    <t>Ремонт кровли отдельными местами и лоджий</t>
  </si>
  <si>
    <t>Поверка общедомовых 
приборов учета 
теплоносителя, 
ХВС и ГВС</t>
  </si>
  <si>
    <t xml:space="preserve"> Общий годовой экономическкий эффект, тыс. руб.</t>
  </si>
  <si>
    <t>Установка общедомовых приборов учета АИТП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</si>
  <si>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</si>
  <si>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</si>
  <si>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</si>
  <si>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</si>
  <si>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</si>
  <si>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</si>
  <si>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</si>
  <si>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</si>
  <si>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</si>
  <si>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</si>
  <si>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</si>
  <si>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Бакинская 1</t>
  </si>
  <si>
    <t>Бакинская 3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</si>
  <si>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</si>
  <si>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</si>
  <si>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</si>
  <si>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</si>
  <si>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</si>
  <si>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25</t>
  </si>
  <si>
    <t>Бакинская 23</t>
  </si>
  <si>
    <t>Бакинская 33</t>
  </si>
  <si>
    <t>Лениградская 31</t>
  </si>
  <si>
    <t>Лениградская 35</t>
  </si>
  <si>
    <t>Лениградская 25</t>
  </si>
  <si>
    <t>Установка антивандальных светильников
и ремонт электрооборудования</t>
  </si>
  <si>
    <t xml:space="preserve"> ООО "Гармония" о выполнении мероприятий по энергосбережению на 2014 год по состоянию на 01.01.2015г.</t>
  </si>
  <si>
    <t>Замена дверных  блоков</t>
  </si>
  <si>
    <t>Замена  оконных блоков</t>
  </si>
  <si>
    <t>окраска фасадов</t>
  </si>
  <si>
    <t>Прибалтийская 37</t>
  </si>
  <si>
    <t xml:space="preserve">Отчет  ООО "Гармония" о выполнении мероприятий по энергосбережению за 2015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</si>
</sst>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0.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53" applyFont="1">
      <alignment/>
      <protection/>
    </xf>
    <xf numFmtId="0" fontId="22" fillId="0" borderId="0" xfId="0" applyFont="1" applyAlignment="1">
      <alignment/>
    </xf>
    <xf numFmtId="0" fontId="23" fillId="0" borderId="0" xfId="53" applyFont="1" applyAlignment="1">
      <alignment horizontal="center" vertical="center" wrapText="1"/>
      <protection/>
    </xf>
    <xf numFmtId="0" fontId="24" fillId="0" borderId="0" xfId="53" applyFont="1">
      <alignment/>
      <protection/>
    </xf>
    <xf numFmtId="0" fontId="24" fillId="0" borderId="10" xfId="53" applyFont="1" applyFill="1" applyBorder="1" applyAlignment="1">
      <alignment horizontal="center"/>
      <protection/>
    </xf>
    <xf numFmtId="0" fontId="24" fillId="0" borderId="10" xfId="53" applyFont="1" applyFill="1" applyBorder="1" applyAlignment="1">
      <alignment horizontal="left"/>
      <protection/>
    </xf>
    <xf numFmtId="2" fontId="24" fillId="0" borderId="10" xfId="53" applyNumberFormat="1" applyFont="1" applyFill="1" applyBorder="1" applyAlignment="1">
      <alignment horizontal="center"/>
      <protection/>
    </xf>
    <xf numFmtId="1" fontId="24" fillId="0" borderId="10" xfId="53" applyNumberFormat="1" applyFont="1" applyFill="1" applyBorder="1" applyAlignment="1">
      <alignment horizontal="center"/>
      <protection/>
    </xf>
    <xf numFmtId="177" fontId="24" fillId="24" borderId="10" xfId="53" applyNumberFormat="1" applyFont="1" applyFill="1" applyBorder="1" applyAlignment="1">
      <alignment horizontal="center"/>
      <protection/>
    </xf>
    <xf numFmtId="0" fontId="24" fillId="24" borderId="10" xfId="53" applyFont="1" applyFill="1" applyBorder="1" applyAlignment="1">
      <alignment horizontal="center"/>
      <protection/>
    </xf>
    <xf numFmtId="176" fontId="24" fillId="24" borderId="10" xfId="53" applyNumberFormat="1" applyFont="1" applyFill="1" applyBorder="1" applyAlignment="1">
      <alignment horizontal="center"/>
      <protection/>
    </xf>
    <xf numFmtId="177" fontId="24" fillId="0" borderId="10" xfId="53" applyNumberFormat="1" applyFont="1" applyFill="1" applyBorder="1" applyAlignment="1">
      <alignment horizontal="center"/>
      <protection/>
    </xf>
    <xf numFmtId="176" fontId="24" fillId="0" borderId="10" xfId="53" applyNumberFormat="1" applyFont="1" applyFill="1" applyBorder="1" applyAlignment="1">
      <alignment horizontal="center"/>
      <protection/>
    </xf>
    <xf numFmtId="0" fontId="25" fillId="0" borderId="10" xfId="53" applyFont="1" applyFill="1" applyBorder="1" applyAlignment="1">
      <alignment horizontal="center"/>
      <protection/>
    </xf>
    <xf numFmtId="2" fontId="24" fillId="24" borderId="10" xfId="53" applyNumberFormat="1" applyFont="1" applyFill="1" applyBorder="1" applyAlignment="1">
      <alignment horizontal="center"/>
      <protection/>
    </xf>
    <xf numFmtId="1" fontId="24" fillId="24" borderId="10" xfId="53" applyNumberFormat="1" applyFont="1" applyFill="1" applyBorder="1" applyAlignment="1">
      <alignment horizontal="center"/>
      <protection/>
    </xf>
    <xf numFmtId="177" fontId="24" fillId="0" borderId="10" xfId="53" applyNumberFormat="1" applyFont="1" applyBorder="1" applyAlignment="1">
      <alignment horizontal="center"/>
      <protection/>
    </xf>
    <xf numFmtId="1" fontId="24" fillId="0" borderId="10" xfId="53" applyNumberFormat="1" applyFont="1" applyBorder="1" applyAlignment="1">
      <alignment horizontal="center"/>
      <protection/>
    </xf>
    <xf numFmtId="0" fontId="24" fillId="0" borderId="10" xfId="53" applyFont="1" applyBorder="1" applyAlignment="1">
      <alignment horizontal="center"/>
      <protection/>
    </xf>
    <xf numFmtId="0" fontId="26" fillId="0" borderId="0" xfId="0" applyFont="1" applyAlignment="1">
      <alignment/>
    </xf>
    <xf numFmtId="176" fontId="24" fillId="0" borderId="10" xfId="53" applyNumberFormat="1" applyFont="1" applyBorder="1" applyAlignment="1">
      <alignment horizontal="center"/>
      <protection/>
    </xf>
    <xf numFmtId="2" fontId="24" fillId="0" borderId="10" xfId="53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center" vertical="center" textRotation="90" wrapText="1"/>
      <protection/>
    </xf>
    <xf numFmtId="0" fontId="24" fillId="0" borderId="10" xfId="53" applyFont="1" applyBorder="1" applyAlignment="1">
      <alignment horizontal="center" vertical="center" textRotation="90" wrapText="1"/>
      <protection/>
    </xf>
    <xf numFmtId="0" fontId="22" fillId="0" borderId="0" xfId="0" applyFont="1" applyAlignment="1">
      <alignment horizontal="center" vertical="center"/>
    </xf>
    <xf numFmtId="0" fontId="24" fillId="0" borderId="12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/>
      <protection/>
    </xf>
    <xf numFmtId="0" fontId="24" fillId="0" borderId="11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left" vertical="center" textRotation="90" wrapText="1"/>
      <protection/>
    </xf>
    <xf numFmtId="0" fontId="27" fillId="0" borderId="15" xfId="53" applyFont="1" applyBorder="1" applyAlignment="1">
      <alignment horizontal="left" vertical="center" textRotation="90" wrapText="1"/>
      <protection/>
    </xf>
    <xf numFmtId="0" fontId="23" fillId="0" borderId="0" xfId="53" applyFont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/>
      <protection/>
    </xf>
    <xf numFmtId="0" fontId="22" fillId="0" borderId="15" xfId="53" applyFont="1" applyBorder="1" applyAlignment="1">
      <alignment/>
      <protection/>
    </xf>
    <xf numFmtId="0" fontId="24" fillId="0" borderId="14" xfId="53" applyFont="1" applyBorder="1" applyAlignment="1">
      <alignment horizontal="center" vertical="center" textRotation="90" wrapText="1" readingOrder="1"/>
      <protection/>
    </xf>
    <xf numFmtId="0" fontId="22" fillId="0" borderId="16" xfId="53" applyFont="1" applyBorder="1" applyAlignment="1">
      <alignment textRotation="90" readingOrder="1"/>
      <protection/>
    </xf>
    <xf numFmtId="0" fontId="22" fillId="0" borderId="15" xfId="53" applyFont="1" applyBorder="1" applyAlignment="1">
      <alignment textRotation="90" readingOrder="1"/>
      <protection/>
    </xf>
    <xf numFmtId="0" fontId="24" fillId="0" borderId="13" xfId="53" applyFont="1" applyBorder="1" applyAlignment="1">
      <alignment horizontal="center" vertical="center"/>
      <protection/>
    </xf>
    <xf numFmtId="0" fontId="24" fillId="0" borderId="12" xfId="53" applyFont="1" applyBorder="1" applyAlignment="1">
      <alignment/>
      <protection/>
    </xf>
    <xf numFmtId="0" fontId="24" fillId="0" borderId="11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5" sqref="A5"/>
      <selection pane="bottomRight" activeCell="AV7" sqref="AV7:AV9"/>
    </sheetView>
  </sheetViews>
  <sheetFormatPr defaultColWidth="9.00390625" defaultRowHeight="12.75"/>
  <cols>
    <col min="1" max="1" width="5.125" style="2" customWidth="1"/>
    <col min="2" max="2" width="16.375" style="2" customWidth="1"/>
    <col min="3" max="3" width="7.375" style="2" customWidth="1"/>
    <col min="4" max="4" width="5.375" style="2" customWidth="1"/>
    <col min="5" max="5" width="6.25390625" style="2" customWidth="1"/>
    <col min="6" max="6" width="4.75390625" style="2" customWidth="1"/>
    <col min="7" max="7" width="6.625" style="2" customWidth="1"/>
    <col min="8" max="8" width="7.125" style="2" customWidth="1"/>
    <col min="9" max="9" width="6.375" style="2" customWidth="1"/>
    <col min="10" max="10" width="7.00390625" style="2" customWidth="1"/>
    <col min="11" max="11" width="5.125" style="2" customWidth="1"/>
    <col min="12" max="13" width="6.25390625" style="2" customWidth="1"/>
    <col min="14" max="14" width="5.00390625" style="2" customWidth="1"/>
    <col min="15" max="15" width="6.00390625" style="2" customWidth="1"/>
    <col min="16" max="16" width="5.875" style="2" customWidth="1"/>
    <col min="17" max="17" width="6.25390625" style="2" customWidth="1"/>
    <col min="18" max="18" width="6.875" style="2" customWidth="1"/>
    <col min="19" max="19" width="4.625" style="2" customWidth="1"/>
    <col min="20" max="20" width="7.25390625" style="2" customWidth="1"/>
    <col min="21" max="21" width="3.875" style="2" customWidth="1"/>
    <col min="22" max="22" width="6.875" style="2" customWidth="1"/>
    <col min="23" max="23" width="7.25390625" style="2" customWidth="1"/>
    <col min="24" max="24" width="5.625" style="2" customWidth="1"/>
    <col min="25" max="25" width="7.625" style="2" customWidth="1"/>
    <col min="26" max="26" width="5.25390625" style="2" customWidth="1"/>
    <col min="27" max="27" width="6.625" style="2" customWidth="1"/>
    <col min="28" max="28" width="5.875" style="2" customWidth="1"/>
    <col min="29" max="29" width="4.375" style="2" customWidth="1"/>
    <col min="30" max="30" width="6.625" style="2" customWidth="1"/>
    <col min="31" max="31" width="4.75390625" style="2" customWidth="1"/>
    <col min="32" max="32" width="7.125" style="2" customWidth="1"/>
    <col min="33" max="42" width="0" style="2" hidden="1" customWidth="1"/>
    <col min="43" max="43" width="5.875" style="2" customWidth="1"/>
    <col min="44" max="44" width="4.125" style="2" customWidth="1"/>
    <col min="45" max="45" width="8.25390625" style="2" customWidth="1"/>
    <col min="46" max="46" width="6.00390625" style="2" customWidth="1"/>
    <col min="47" max="47" width="7.00390625" style="2" customWidth="1"/>
    <col min="48" max="16384" width="9.125" style="2" customWidth="1"/>
  </cols>
  <sheetData>
    <row r="1" spans="1:4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4"/>
    </row>
    <row r="3" spans="1:48" ht="15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4"/>
    </row>
    <row r="4" spans="1:48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</row>
    <row r="5" spans="1:48" ht="15">
      <c r="A5" s="34" t="s">
        <v>45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45.75" customHeight="1">
      <c r="A7" s="37" t="s">
        <v>0</v>
      </c>
      <c r="B7" s="37" t="s">
        <v>1</v>
      </c>
      <c r="C7" s="26" t="s">
        <v>6</v>
      </c>
      <c r="D7" s="27"/>
      <c r="E7" s="27"/>
      <c r="F7" s="27"/>
      <c r="G7" s="28"/>
      <c r="H7" s="26" t="s">
        <v>41</v>
      </c>
      <c r="I7" s="27"/>
      <c r="J7" s="27"/>
      <c r="K7" s="27"/>
      <c r="L7" s="28"/>
      <c r="M7" s="26" t="s">
        <v>42</v>
      </c>
      <c r="N7" s="27"/>
      <c r="O7" s="27"/>
      <c r="P7" s="27"/>
      <c r="Q7" s="28"/>
      <c r="R7" s="26" t="s">
        <v>14</v>
      </c>
      <c r="S7" s="27"/>
      <c r="T7" s="27"/>
      <c r="U7" s="27"/>
      <c r="V7" s="28"/>
      <c r="W7" s="26" t="s">
        <v>11</v>
      </c>
      <c r="X7" s="27"/>
      <c r="Y7" s="27"/>
      <c r="Z7" s="27"/>
      <c r="AA7" s="28"/>
      <c r="AB7" s="26" t="s">
        <v>39</v>
      </c>
      <c r="AC7" s="27"/>
      <c r="AD7" s="27"/>
      <c r="AE7" s="27"/>
      <c r="AF7" s="28"/>
      <c r="AG7" s="26"/>
      <c r="AH7" s="35"/>
      <c r="AI7" s="35"/>
      <c r="AJ7" s="35"/>
      <c r="AK7" s="36"/>
      <c r="AL7" s="26" t="s">
        <v>12</v>
      </c>
      <c r="AM7" s="35"/>
      <c r="AN7" s="35"/>
      <c r="AO7" s="35"/>
      <c r="AP7" s="36"/>
      <c r="AQ7" s="26" t="s">
        <v>43</v>
      </c>
      <c r="AR7" s="27"/>
      <c r="AS7" s="27"/>
      <c r="AT7" s="27"/>
      <c r="AU7" s="28"/>
      <c r="AV7" s="41" t="s">
        <v>13</v>
      </c>
    </row>
    <row r="8" spans="1:48" ht="12.75" customHeight="1">
      <c r="A8" s="38"/>
      <c r="B8" s="38"/>
      <c r="C8" s="44" t="s">
        <v>3</v>
      </c>
      <c r="D8" s="30"/>
      <c r="E8" s="29" t="s">
        <v>4</v>
      </c>
      <c r="F8" s="31"/>
      <c r="G8" s="32" t="s">
        <v>9</v>
      </c>
      <c r="H8" s="29" t="s">
        <v>3</v>
      </c>
      <c r="I8" s="30"/>
      <c r="J8" s="29" t="s">
        <v>4</v>
      </c>
      <c r="K8" s="31"/>
      <c r="L8" s="32" t="s">
        <v>9</v>
      </c>
      <c r="M8" s="29" t="s">
        <v>3</v>
      </c>
      <c r="N8" s="30"/>
      <c r="O8" s="29" t="s">
        <v>4</v>
      </c>
      <c r="P8" s="31"/>
      <c r="Q8" s="32" t="s">
        <v>9</v>
      </c>
      <c r="R8" s="29" t="s">
        <v>3</v>
      </c>
      <c r="S8" s="30"/>
      <c r="T8" s="29" t="s">
        <v>4</v>
      </c>
      <c r="U8" s="31"/>
      <c r="V8" s="32" t="s">
        <v>9</v>
      </c>
      <c r="W8" s="29" t="s">
        <v>3</v>
      </c>
      <c r="X8" s="30"/>
      <c r="Y8" s="29" t="s">
        <v>4</v>
      </c>
      <c r="Z8" s="31"/>
      <c r="AA8" s="32" t="s">
        <v>9</v>
      </c>
      <c r="AB8" s="29" t="s">
        <v>3</v>
      </c>
      <c r="AC8" s="30"/>
      <c r="AD8" s="29" t="s">
        <v>4</v>
      </c>
      <c r="AE8" s="31"/>
      <c r="AF8" s="32" t="s">
        <v>9</v>
      </c>
      <c r="AG8" s="29"/>
      <c r="AH8" s="30"/>
      <c r="AI8" s="29"/>
      <c r="AJ8" s="31"/>
      <c r="AK8" s="32"/>
      <c r="AL8" s="29" t="s">
        <v>3</v>
      </c>
      <c r="AM8" s="30"/>
      <c r="AN8" s="29" t="s">
        <v>4</v>
      </c>
      <c r="AO8" s="31"/>
      <c r="AP8" s="32" t="s">
        <v>9</v>
      </c>
      <c r="AQ8" s="29" t="s">
        <v>3</v>
      </c>
      <c r="AR8" s="30"/>
      <c r="AS8" s="29" t="s">
        <v>4</v>
      </c>
      <c r="AT8" s="31"/>
      <c r="AU8" s="32" t="s">
        <v>9</v>
      </c>
      <c r="AV8" s="42"/>
    </row>
    <row r="9" spans="1:48" s="25" customFormat="1" ht="64.5" customHeight="1">
      <c r="A9" s="39"/>
      <c r="B9" s="40"/>
      <c r="C9" s="23" t="s">
        <v>2</v>
      </c>
      <c r="D9" s="24" t="s">
        <v>5</v>
      </c>
      <c r="E9" s="23" t="s">
        <v>2</v>
      </c>
      <c r="F9" s="24" t="s">
        <v>5</v>
      </c>
      <c r="G9" s="33"/>
      <c r="H9" s="24" t="s">
        <v>2</v>
      </c>
      <c r="I9" s="24" t="s">
        <v>7</v>
      </c>
      <c r="J9" s="24" t="s">
        <v>2</v>
      </c>
      <c r="K9" s="24" t="s">
        <v>7</v>
      </c>
      <c r="L9" s="33"/>
      <c r="M9" s="24" t="s">
        <v>2</v>
      </c>
      <c r="N9" s="24" t="s">
        <v>7</v>
      </c>
      <c r="O9" s="24" t="s">
        <v>2</v>
      </c>
      <c r="P9" s="24" t="s">
        <v>7</v>
      </c>
      <c r="Q9" s="33"/>
      <c r="R9" s="24" t="s">
        <v>2</v>
      </c>
      <c r="S9" s="24" t="s">
        <v>7</v>
      </c>
      <c r="T9" s="24" t="s">
        <v>2</v>
      </c>
      <c r="U9" s="24" t="s">
        <v>7</v>
      </c>
      <c r="V9" s="33"/>
      <c r="W9" s="24" t="s">
        <v>2</v>
      </c>
      <c r="X9" s="24" t="s">
        <v>7</v>
      </c>
      <c r="Y9" s="24" t="s">
        <v>2</v>
      </c>
      <c r="Z9" s="24" t="s">
        <v>7</v>
      </c>
      <c r="AA9" s="33"/>
      <c r="AB9" s="24" t="s">
        <v>2</v>
      </c>
      <c r="AC9" s="24" t="s">
        <v>7</v>
      </c>
      <c r="AD9" s="24" t="s">
        <v>2</v>
      </c>
      <c r="AE9" s="24" t="s">
        <v>7</v>
      </c>
      <c r="AF9" s="33"/>
      <c r="AG9" s="24"/>
      <c r="AH9" s="24"/>
      <c r="AI9" s="24"/>
      <c r="AJ9" s="24"/>
      <c r="AK9" s="33"/>
      <c r="AL9" s="24" t="s">
        <v>2</v>
      </c>
      <c r="AM9" s="24" t="s">
        <v>7</v>
      </c>
      <c r="AN9" s="24" t="s">
        <v>2</v>
      </c>
      <c r="AO9" s="24" t="s">
        <v>7</v>
      </c>
      <c r="AP9" s="33"/>
      <c r="AQ9" s="24" t="s">
        <v>2</v>
      </c>
      <c r="AR9" s="24" t="s">
        <v>7</v>
      </c>
      <c r="AS9" s="24" t="s">
        <v>2</v>
      </c>
      <c r="AT9" s="24" t="s">
        <v>7</v>
      </c>
      <c r="AU9" s="33"/>
      <c r="AV9" s="43"/>
    </row>
    <row r="10" spans="1:48" ht="12.75">
      <c r="A10" s="5">
        <v>1</v>
      </c>
      <c r="B10" s="6" t="s">
        <v>15</v>
      </c>
      <c r="C10" s="7">
        <v>0</v>
      </c>
      <c r="D10" s="8">
        <v>0</v>
      </c>
      <c r="E10" s="8">
        <v>0</v>
      </c>
      <c r="F10" s="8">
        <v>0</v>
      </c>
      <c r="G10" s="5">
        <f>E10*15/100</f>
        <v>0</v>
      </c>
      <c r="H10" s="9">
        <v>23.05</v>
      </c>
      <c r="I10" s="10">
        <v>1</v>
      </c>
      <c r="J10" s="9">
        <v>80</v>
      </c>
      <c r="K10" s="10">
        <v>4</v>
      </c>
      <c r="L10" s="11">
        <f>J10*10/100</f>
        <v>8</v>
      </c>
      <c r="M10" s="9">
        <v>61.997</v>
      </c>
      <c r="N10" s="10">
        <v>4</v>
      </c>
      <c r="O10" s="11">
        <v>71.794</v>
      </c>
      <c r="P10" s="10">
        <v>4</v>
      </c>
      <c r="Q10" s="10">
        <f aca="true" t="shared" si="0" ref="Q10:Q19">O10*10/100</f>
        <v>7.179399999999999</v>
      </c>
      <c r="R10" s="5">
        <v>15.102</v>
      </c>
      <c r="S10" s="5">
        <v>1</v>
      </c>
      <c r="T10" s="7">
        <v>2.33</v>
      </c>
      <c r="U10" s="5">
        <v>1</v>
      </c>
      <c r="V10" s="5"/>
      <c r="W10" s="5">
        <v>15.102</v>
      </c>
      <c r="X10" s="8">
        <f>W10/950*1000</f>
        <v>15.896842105263158</v>
      </c>
      <c r="Y10" s="12">
        <v>17.716</v>
      </c>
      <c r="Z10" s="8">
        <f>Y10/980*1000</f>
        <v>18.077551020408166</v>
      </c>
      <c r="AA10" s="13">
        <f>Y10*1/1000</f>
        <v>0.017716000000000003</v>
      </c>
      <c r="AB10" s="12">
        <v>15.102</v>
      </c>
      <c r="AC10" s="8">
        <f>AB10/721*1000</f>
        <v>20.945908460471568</v>
      </c>
      <c r="AD10" s="12">
        <v>2.884</v>
      </c>
      <c r="AE10" s="5">
        <v>4</v>
      </c>
      <c r="AF10" s="7">
        <f>AD10*27/100</f>
        <v>0.7786799999999999</v>
      </c>
      <c r="AG10" s="7"/>
      <c r="AH10" s="5"/>
      <c r="AI10" s="7"/>
      <c r="AJ10" s="7"/>
      <c r="AK10" s="14"/>
      <c r="AL10" s="7">
        <v>21.46</v>
      </c>
      <c r="AM10" s="8">
        <v>6</v>
      </c>
      <c r="AN10" s="7">
        <v>23.32</v>
      </c>
      <c r="AO10" s="8">
        <v>6</v>
      </c>
      <c r="AP10" s="5">
        <v>0</v>
      </c>
      <c r="AQ10" s="5">
        <v>0</v>
      </c>
      <c r="AR10" s="5">
        <v>0</v>
      </c>
      <c r="AS10" s="12">
        <v>2742.479</v>
      </c>
      <c r="AT10" s="5">
        <v>2778</v>
      </c>
      <c r="AU10" s="5"/>
      <c r="AV10" s="7">
        <f>G10+L10+Q10+V10+AA10+AF10</f>
        <v>15.975795999999999</v>
      </c>
    </row>
    <row r="11" spans="1:48" ht="12.75">
      <c r="A11" s="5">
        <v>2</v>
      </c>
      <c r="B11" s="6" t="s">
        <v>16</v>
      </c>
      <c r="C11" s="7">
        <v>0</v>
      </c>
      <c r="D11" s="8">
        <v>0</v>
      </c>
      <c r="E11" s="8">
        <v>0</v>
      </c>
      <c r="F11" s="8">
        <v>0</v>
      </c>
      <c r="G11" s="7">
        <f aca="true" t="shared" si="1" ref="G11:G34">E11*15/100</f>
        <v>0</v>
      </c>
      <c r="H11" s="9">
        <v>51.054</v>
      </c>
      <c r="I11" s="10">
        <v>2</v>
      </c>
      <c r="J11" s="9">
        <v>42.418</v>
      </c>
      <c r="K11" s="10">
        <v>2</v>
      </c>
      <c r="L11" s="11">
        <f>J11*10/100</f>
        <v>4.2418000000000005</v>
      </c>
      <c r="M11" s="11">
        <v>69.144</v>
      </c>
      <c r="N11" s="10">
        <v>4</v>
      </c>
      <c r="O11" s="15">
        <v>71.794</v>
      </c>
      <c r="P11" s="10">
        <v>4</v>
      </c>
      <c r="Q11" s="10">
        <f t="shared" si="0"/>
        <v>7.179399999999999</v>
      </c>
      <c r="R11" s="5">
        <v>0</v>
      </c>
      <c r="S11" s="5">
        <v>0</v>
      </c>
      <c r="T11" s="12">
        <v>0</v>
      </c>
      <c r="U11" s="5">
        <v>0</v>
      </c>
      <c r="V11" s="5"/>
      <c r="W11" s="5">
        <v>20.1</v>
      </c>
      <c r="X11" s="8">
        <f aca="true" t="shared" si="2" ref="X11:X34">W11/950*1000</f>
        <v>21.15789473684211</v>
      </c>
      <c r="Y11" s="12">
        <v>44.76</v>
      </c>
      <c r="Z11" s="8">
        <f aca="true" t="shared" si="3" ref="Z11:Z34">Y11/980*1000</f>
        <v>45.6734693877551</v>
      </c>
      <c r="AA11" s="13">
        <f>Y11*1/100</f>
        <v>0.4476</v>
      </c>
      <c r="AB11" s="12">
        <v>8.04</v>
      </c>
      <c r="AC11" s="8">
        <f aca="true" t="shared" si="4" ref="AC11:AC33">AB11/721*1000</f>
        <v>11.151178918169208</v>
      </c>
      <c r="AD11" s="12">
        <v>1.442</v>
      </c>
      <c r="AE11" s="5">
        <v>2</v>
      </c>
      <c r="AF11" s="7">
        <f aca="true" t="shared" si="5" ref="AF11:AF34">AD11*27/100</f>
        <v>0.38933999999999996</v>
      </c>
      <c r="AG11" s="7"/>
      <c r="AH11" s="5"/>
      <c r="AI11" s="7"/>
      <c r="AJ11" s="7"/>
      <c r="AK11" s="14"/>
      <c r="AL11" s="7">
        <v>21.46</v>
      </c>
      <c r="AM11" s="8">
        <v>5</v>
      </c>
      <c r="AN11" s="7">
        <v>22.14</v>
      </c>
      <c r="AO11" s="8">
        <v>5</v>
      </c>
      <c r="AP11" s="5">
        <v>0</v>
      </c>
      <c r="AQ11" s="5">
        <v>0</v>
      </c>
      <c r="AR11" s="5">
        <v>0</v>
      </c>
      <c r="AS11" s="12">
        <v>2742.479</v>
      </c>
      <c r="AT11" s="5">
        <v>2778</v>
      </c>
      <c r="AU11" s="5"/>
      <c r="AV11" s="7">
        <f aca="true" t="shared" si="6" ref="AV11:AV35">G11+L11+Q11+V11+AA11+AF11</f>
        <v>12.25814</v>
      </c>
    </row>
    <row r="12" spans="1:48" ht="12.75">
      <c r="A12" s="5">
        <v>3</v>
      </c>
      <c r="B12" s="6" t="s">
        <v>17</v>
      </c>
      <c r="C12" s="7">
        <v>25.121</v>
      </c>
      <c r="D12" s="8">
        <f>C12/750*1000</f>
        <v>33.49466666666667</v>
      </c>
      <c r="E12" s="8">
        <v>0</v>
      </c>
      <c r="F12" s="8">
        <v>0</v>
      </c>
      <c r="G12" s="7">
        <f t="shared" si="1"/>
        <v>0</v>
      </c>
      <c r="H12" s="9">
        <v>27.025</v>
      </c>
      <c r="I12" s="10">
        <v>2</v>
      </c>
      <c r="J12" s="9">
        <v>11.01</v>
      </c>
      <c r="K12" s="10">
        <v>1</v>
      </c>
      <c r="L12" s="11">
        <f aca="true" t="shared" si="7" ref="L12:L34">J12*10/100</f>
        <v>1.101</v>
      </c>
      <c r="M12" s="11">
        <v>73.952</v>
      </c>
      <c r="N12" s="10">
        <v>4</v>
      </c>
      <c r="O12" s="10">
        <v>4</v>
      </c>
      <c r="P12" s="10">
        <v>73.23</v>
      </c>
      <c r="Q12" s="10">
        <f t="shared" si="0"/>
        <v>0.4</v>
      </c>
      <c r="R12" s="5">
        <v>0</v>
      </c>
      <c r="S12" s="5">
        <v>0</v>
      </c>
      <c r="T12" s="12">
        <v>0</v>
      </c>
      <c r="U12" s="5">
        <v>0</v>
      </c>
      <c r="V12" s="5"/>
      <c r="W12" s="5">
        <v>15.084</v>
      </c>
      <c r="X12" s="8">
        <f t="shared" si="2"/>
        <v>15.877894736842105</v>
      </c>
      <c r="Y12" s="12">
        <v>13.008</v>
      </c>
      <c r="Z12" s="8">
        <f t="shared" si="3"/>
        <v>13.273469387755101</v>
      </c>
      <c r="AA12" s="13">
        <f aca="true" t="shared" si="8" ref="AA12:AA34">Y12*1/100</f>
        <v>0.13008</v>
      </c>
      <c r="AB12" s="12">
        <v>0</v>
      </c>
      <c r="AC12" s="8">
        <f t="shared" si="4"/>
        <v>0</v>
      </c>
      <c r="AD12" s="12">
        <v>0</v>
      </c>
      <c r="AE12" s="5"/>
      <c r="AF12" s="7">
        <f t="shared" si="5"/>
        <v>0</v>
      </c>
      <c r="AG12" s="7"/>
      <c r="AH12" s="5"/>
      <c r="AI12" s="7"/>
      <c r="AJ12" s="7"/>
      <c r="AK12" s="14"/>
      <c r="AL12" s="7">
        <v>17.53</v>
      </c>
      <c r="AM12" s="8">
        <v>5</v>
      </c>
      <c r="AN12" s="7">
        <v>20.15</v>
      </c>
      <c r="AO12" s="8">
        <v>5</v>
      </c>
      <c r="AP12" s="7">
        <v>1.0075</v>
      </c>
      <c r="AQ12" s="5">
        <v>0</v>
      </c>
      <c r="AR12" s="5">
        <v>0</v>
      </c>
      <c r="AS12" s="12">
        <v>1521.999</v>
      </c>
      <c r="AT12" s="5">
        <v>1574</v>
      </c>
      <c r="AU12" s="5"/>
      <c r="AV12" s="7">
        <f t="shared" si="6"/>
        <v>1.6310799999999999</v>
      </c>
    </row>
    <row r="13" spans="1:48" ht="12.75">
      <c r="A13" s="5">
        <v>4</v>
      </c>
      <c r="B13" s="6" t="s">
        <v>18</v>
      </c>
      <c r="C13" s="12">
        <v>0</v>
      </c>
      <c r="D13" s="8">
        <f aca="true" t="shared" si="9" ref="D13:D34">C13/750*1000</f>
        <v>0</v>
      </c>
      <c r="E13" s="8">
        <v>0</v>
      </c>
      <c r="F13" s="8">
        <v>0</v>
      </c>
      <c r="G13" s="7">
        <f t="shared" si="1"/>
        <v>0</v>
      </c>
      <c r="H13" s="16">
        <v>0</v>
      </c>
      <c r="I13" s="10">
        <v>0</v>
      </c>
      <c r="J13" s="9">
        <v>22.023</v>
      </c>
      <c r="K13" s="10">
        <v>2</v>
      </c>
      <c r="L13" s="11">
        <f t="shared" si="7"/>
        <v>2.2022999999999997</v>
      </c>
      <c r="M13" s="11">
        <v>74.938</v>
      </c>
      <c r="N13" s="10">
        <v>9</v>
      </c>
      <c r="O13" s="10">
        <v>73.23</v>
      </c>
      <c r="P13" s="10">
        <v>9</v>
      </c>
      <c r="Q13" s="10">
        <f t="shared" si="0"/>
        <v>7.323</v>
      </c>
      <c r="R13" s="5">
        <v>14.902</v>
      </c>
      <c r="S13" s="5">
        <v>1</v>
      </c>
      <c r="T13" s="12">
        <v>9.64</v>
      </c>
      <c r="U13" s="5">
        <v>1</v>
      </c>
      <c r="V13" s="5"/>
      <c r="W13" s="5">
        <v>25.121</v>
      </c>
      <c r="X13" s="8">
        <f t="shared" si="2"/>
        <v>26.443157894736842</v>
      </c>
      <c r="Y13" s="12">
        <v>53.008</v>
      </c>
      <c r="Z13" s="8">
        <f t="shared" si="3"/>
        <v>54.08979591836735</v>
      </c>
      <c r="AA13" s="13">
        <f t="shared" si="8"/>
        <v>0.53008</v>
      </c>
      <c r="AB13" s="12">
        <v>5.121</v>
      </c>
      <c r="AC13" s="8">
        <f t="shared" si="4"/>
        <v>7.102635228848821</v>
      </c>
      <c r="AD13" s="12">
        <v>2.163</v>
      </c>
      <c r="AE13" s="5">
        <v>3</v>
      </c>
      <c r="AF13" s="7">
        <f t="shared" si="5"/>
        <v>0.5840099999999999</v>
      </c>
      <c r="AG13" s="7"/>
      <c r="AH13" s="5"/>
      <c r="AI13" s="7"/>
      <c r="AJ13" s="7"/>
      <c r="AK13" s="14"/>
      <c r="AL13" s="7">
        <v>17.48</v>
      </c>
      <c r="AM13" s="8">
        <v>5</v>
      </c>
      <c r="AN13" s="7">
        <v>20.26</v>
      </c>
      <c r="AO13" s="8">
        <v>5</v>
      </c>
      <c r="AP13" s="5">
        <v>0</v>
      </c>
      <c r="AQ13" s="5">
        <v>0</v>
      </c>
      <c r="AR13" s="5">
        <v>0</v>
      </c>
      <c r="AS13" s="12"/>
      <c r="AT13" s="5"/>
      <c r="AU13" s="5"/>
      <c r="AV13" s="7">
        <f t="shared" si="6"/>
        <v>10.639389999999999</v>
      </c>
    </row>
    <row r="14" spans="1:48" ht="12.75">
      <c r="A14" s="5">
        <v>5</v>
      </c>
      <c r="B14" s="6" t="s">
        <v>44</v>
      </c>
      <c r="C14" s="12">
        <v>21.13</v>
      </c>
      <c r="D14" s="8">
        <f t="shared" si="9"/>
        <v>28.173333333333332</v>
      </c>
      <c r="E14" s="8">
        <v>0</v>
      </c>
      <c r="F14" s="8">
        <v>0</v>
      </c>
      <c r="G14" s="7"/>
      <c r="H14" s="16">
        <v>0</v>
      </c>
      <c r="I14" s="10">
        <v>0</v>
      </c>
      <c r="J14" s="16">
        <v>0</v>
      </c>
      <c r="K14" s="10">
        <v>0</v>
      </c>
      <c r="L14" s="11">
        <f t="shared" si="7"/>
        <v>0</v>
      </c>
      <c r="M14" s="11">
        <v>60.01</v>
      </c>
      <c r="N14" s="10">
        <v>4</v>
      </c>
      <c r="O14" s="10">
        <v>79.849</v>
      </c>
      <c r="P14" s="10">
        <v>4</v>
      </c>
      <c r="Q14" s="10"/>
      <c r="R14" s="5">
        <v>0</v>
      </c>
      <c r="S14" s="5">
        <v>0</v>
      </c>
      <c r="T14" s="5">
        <v>0</v>
      </c>
      <c r="U14" s="5">
        <v>0</v>
      </c>
      <c r="V14" s="5"/>
      <c r="W14" s="5">
        <v>15.003</v>
      </c>
      <c r="X14" s="8">
        <f t="shared" si="2"/>
        <v>15.792631578947367</v>
      </c>
      <c r="Y14" s="12">
        <v>14.748</v>
      </c>
      <c r="Z14" s="8">
        <f t="shared" si="3"/>
        <v>15.048979591836735</v>
      </c>
      <c r="AA14" s="13">
        <f t="shared" si="8"/>
        <v>0.14748</v>
      </c>
      <c r="AB14" s="12">
        <v>2.059</v>
      </c>
      <c r="AC14" s="8">
        <f t="shared" si="4"/>
        <v>2.8557558945908466</v>
      </c>
      <c r="AD14" s="12">
        <v>0.721</v>
      </c>
      <c r="AE14" s="5">
        <v>1</v>
      </c>
      <c r="AF14" s="7">
        <f t="shared" si="5"/>
        <v>0.19466999999999998</v>
      </c>
      <c r="AG14" s="7"/>
      <c r="AH14" s="5"/>
      <c r="AI14" s="7"/>
      <c r="AJ14" s="7"/>
      <c r="AK14" s="14"/>
      <c r="AL14" s="7"/>
      <c r="AM14" s="8"/>
      <c r="AN14" s="7"/>
      <c r="AO14" s="8"/>
      <c r="AP14" s="5"/>
      <c r="AQ14" s="5">
        <v>0</v>
      </c>
      <c r="AR14" s="5">
        <v>0</v>
      </c>
      <c r="AS14" s="5"/>
      <c r="AT14" s="5"/>
      <c r="AU14" s="5"/>
      <c r="AV14" s="7">
        <f t="shared" si="6"/>
        <v>0.34214999999999995</v>
      </c>
    </row>
    <row r="15" spans="1:48" ht="12.75">
      <c r="A15" s="5">
        <v>6</v>
      </c>
      <c r="B15" s="6" t="s">
        <v>19</v>
      </c>
      <c r="C15" s="12">
        <v>0</v>
      </c>
      <c r="D15" s="8">
        <f t="shared" si="9"/>
        <v>0</v>
      </c>
      <c r="E15" s="8">
        <v>0</v>
      </c>
      <c r="F15" s="8">
        <v>0</v>
      </c>
      <c r="G15" s="7">
        <f t="shared" si="1"/>
        <v>0</v>
      </c>
      <c r="H15" s="9">
        <v>22.019</v>
      </c>
      <c r="I15" s="10">
        <v>1</v>
      </c>
      <c r="J15" s="9">
        <v>12.088</v>
      </c>
      <c r="K15" s="10">
        <v>1</v>
      </c>
      <c r="L15" s="11">
        <f t="shared" si="7"/>
        <v>1.2087999999999999</v>
      </c>
      <c r="M15" s="11"/>
      <c r="N15" s="10"/>
      <c r="O15" s="11"/>
      <c r="P15" s="10"/>
      <c r="Q15" s="10">
        <f t="shared" si="0"/>
        <v>0</v>
      </c>
      <c r="R15" s="5">
        <v>0</v>
      </c>
      <c r="S15" s="5">
        <v>0</v>
      </c>
      <c r="T15" s="5">
        <v>0</v>
      </c>
      <c r="U15" s="5">
        <v>0</v>
      </c>
      <c r="V15" s="5"/>
      <c r="W15" s="5">
        <v>25.077</v>
      </c>
      <c r="X15" s="8">
        <f t="shared" si="2"/>
        <v>26.39684210526316</v>
      </c>
      <c r="Y15" s="12">
        <v>60.176</v>
      </c>
      <c r="Z15" s="8">
        <f t="shared" si="3"/>
        <v>61.40408163265306</v>
      </c>
      <c r="AA15" s="13">
        <f t="shared" si="8"/>
        <v>0.6017600000000001</v>
      </c>
      <c r="AB15" s="12">
        <v>0</v>
      </c>
      <c r="AC15" s="8">
        <f t="shared" si="4"/>
        <v>0</v>
      </c>
      <c r="AD15" s="12">
        <v>0</v>
      </c>
      <c r="AE15" s="5"/>
      <c r="AF15" s="7">
        <f t="shared" si="5"/>
        <v>0</v>
      </c>
      <c r="AG15" s="7"/>
      <c r="AH15" s="5"/>
      <c r="AI15" s="7"/>
      <c r="AJ15" s="7"/>
      <c r="AK15" s="14"/>
      <c r="AL15" s="7">
        <v>17.46</v>
      </c>
      <c r="AM15" s="8">
        <v>5</v>
      </c>
      <c r="AN15" s="7">
        <v>20.47</v>
      </c>
      <c r="AO15" s="8">
        <v>5</v>
      </c>
      <c r="AP15" s="5">
        <v>2.4564</v>
      </c>
      <c r="AQ15" s="5">
        <v>0</v>
      </c>
      <c r="AR15" s="5">
        <v>0</v>
      </c>
      <c r="AS15" s="5">
        <v>2372.395</v>
      </c>
      <c r="AT15" s="5">
        <v>2032</v>
      </c>
      <c r="AU15" s="5"/>
      <c r="AV15" s="7">
        <f t="shared" si="6"/>
        <v>1.81056</v>
      </c>
    </row>
    <row r="16" spans="1:48" ht="12.75">
      <c r="A16" s="5">
        <v>7</v>
      </c>
      <c r="B16" s="6" t="s">
        <v>20</v>
      </c>
      <c r="C16" s="12">
        <v>0</v>
      </c>
      <c r="D16" s="8">
        <f t="shared" si="9"/>
        <v>0</v>
      </c>
      <c r="E16" s="8">
        <v>0</v>
      </c>
      <c r="F16" s="8">
        <v>0</v>
      </c>
      <c r="G16" s="7">
        <f t="shared" si="1"/>
        <v>0</v>
      </c>
      <c r="H16" s="16">
        <v>0</v>
      </c>
      <c r="I16" s="10">
        <v>0</v>
      </c>
      <c r="J16" s="16">
        <v>0</v>
      </c>
      <c r="K16" s="10">
        <v>0</v>
      </c>
      <c r="L16" s="11">
        <f t="shared" si="7"/>
        <v>0</v>
      </c>
      <c r="M16" s="10">
        <v>69.86</v>
      </c>
      <c r="N16" s="10">
        <v>8</v>
      </c>
      <c r="O16" s="10">
        <v>83.289</v>
      </c>
      <c r="P16" s="10">
        <v>8</v>
      </c>
      <c r="Q16" s="11">
        <f t="shared" si="0"/>
        <v>8.328899999999999</v>
      </c>
      <c r="R16" s="5">
        <v>0</v>
      </c>
      <c r="S16" s="5">
        <v>0</v>
      </c>
      <c r="T16" s="5">
        <v>0</v>
      </c>
      <c r="U16" s="5">
        <v>0</v>
      </c>
      <c r="V16" s="5"/>
      <c r="W16" s="13"/>
      <c r="X16" s="8">
        <f t="shared" si="2"/>
        <v>0</v>
      </c>
      <c r="Y16" s="12"/>
      <c r="Z16" s="8">
        <f t="shared" si="3"/>
        <v>0</v>
      </c>
      <c r="AA16" s="13">
        <f t="shared" si="8"/>
        <v>0</v>
      </c>
      <c r="AB16" s="12">
        <v>0</v>
      </c>
      <c r="AC16" s="8">
        <f t="shared" si="4"/>
        <v>0</v>
      </c>
      <c r="AD16" s="12">
        <v>3.605</v>
      </c>
      <c r="AE16" s="5">
        <v>5</v>
      </c>
      <c r="AF16" s="7">
        <f t="shared" si="5"/>
        <v>0.9733499999999999</v>
      </c>
      <c r="AG16" s="7"/>
      <c r="AH16" s="5"/>
      <c r="AI16" s="7"/>
      <c r="AJ16" s="8"/>
      <c r="AK16" s="5"/>
      <c r="AL16" s="7">
        <v>21.47</v>
      </c>
      <c r="AM16" s="8">
        <v>6</v>
      </c>
      <c r="AN16" s="7">
        <v>21.44</v>
      </c>
      <c r="AO16" s="8">
        <v>6</v>
      </c>
      <c r="AP16" s="5">
        <v>0</v>
      </c>
      <c r="AQ16" s="5">
        <v>0</v>
      </c>
      <c r="AR16" s="5">
        <v>0</v>
      </c>
      <c r="AS16" s="5"/>
      <c r="AT16" s="5"/>
      <c r="AU16" s="5"/>
      <c r="AV16" s="7">
        <f t="shared" si="6"/>
        <v>9.302249999999999</v>
      </c>
    </row>
    <row r="17" spans="1:48" ht="12.75">
      <c r="A17" s="5">
        <v>8</v>
      </c>
      <c r="B17" s="6" t="s">
        <v>21</v>
      </c>
      <c r="C17" s="12">
        <v>20.044</v>
      </c>
      <c r="D17" s="8">
        <f t="shared" si="9"/>
        <v>26.725333333333335</v>
      </c>
      <c r="E17" s="8">
        <v>0</v>
      </c>
      <c r="F17" s="8">
        <v>0</v>
      </c>
      <c r="G17" s="7">
        <f t="shared" si="1"/>
        <v>0</v>
      </c>
      <c r="H17" s="16">
        <v>0</v>
      </c>
      <c r="I17" s="10">
        <v>0</v>
      </c>
      <c r="J17" s="16">
        <v>0</v>
      </c>
      <c r="K17" s="10">
        <v>0</v>
      </c>
      <c r="L17" s="11">
        <f>J17*10/100</f>
        <v>0</v>
      </c>
      <c r="M17" s="10">
        <v>80.173</v>
      </c>
      <c r="N17" s="10">
        <v>8</v>
      </c>
      <c r="O17" s="10">
        <v>86.639</v>
      </c>
      <c r="P17" s="10">
        <v>8</v>
      </c>
      <c r="Q17" s="10">
        <f t="shared" si="0"/>
        <v>8.6639</v>
      </c>
      <c r="R17" s="5">
        <v>15.135</v>
      </c>
      <c r="S17" s="5">
        <v>1</v>
      </c>
      <c r="T17" s="12">
        <v>9.185</v>
      </c>
      <c r="U17" s="5">
        <v>1</v>
      </c>
      <c r="V17" s="5"/>
      <c r="W17" s="5">
        <v>24.952</v>
      </c>
      <c r="X17" s="8">
        <f t="shared" si="2"/>
        <v>26.26526315789474</v>
      </c>
      <c r="Y17" s="12">
        <v>44.599</v>
      </c>
      <c r="Z17" s="8">
        <f t="shared" si="3"/>
        <v>45.50918367346939</v>
      </c>
      <c r="AA17" s="13">
        <f t="shared" si="8"/>
        <v>0.44598999999999994</v>
      </c>
      <c r="AB17" s="12">
        <v>15.135</v>
      </c>
      <c r="AC17" s="8">
        <f t="shared" si="4"/>
        <v>20.991678224687934</v>
      </c>
      <c r="AD17" s="12">
        <v>6.489</v>
      </c>
      <c r="AE17" s="5">
        <v>9</v>
      </c>
      <c r="AF17" s="7">
        <f t="shared" si="5"/>
        <v>1.75203</v>
      </c>
      <c r="AG17" s="7"/>
      <c r="AH17" s="5"/>
      <c r="AI17" s="7"/>
      <c r="AJ17" s="8"/>
      <c r="AK17" s="5"/>
      <c r="AL17" s="7">
        <v>21.58</v>
      </c>
      <c r="AM17" s="8">
        <v>6</v>
      </c>
      <c r="AN17" s="7">
        <v>22.8</v>
      </c>
      <c r="AO17" s="8">
        <v>6</v>
      </c>
      <c r="AP17" s="5">
        <v>0</v>
      </c>
      <c r="AQ17" s="5">
        <v>0</v>
      </c>
      <c r="AR17" s="5">
        <v>0</v>
      </c>
      <c r="AS17" s="12">
        <v>4304.604</v>
      </c>
      <c r="AT17" s="5">
        <v>3618</v>
      </c>
      <c r="AU17" s="5"/>
      <c r="AV17" s="7">
        <f t="shared" si="6"/>
        <v>10.86192</v>
      </c>
    </row>
    <row r="18" spans="1:48" ht="12.75">
      <c r="A18" s="5">
        <v>9</v>
      </c>
      <c r="B18" s="6" t="s">
        <v>22</v>
      </c>
      <c r="C18" s="12">
        <v>0</v>
      </c>
      <c r="D18" s="8">
        <f t="shared" si="9"/>
        <v>0</v>
      </c>
      <c r="E18" s="8">
        <v>0</v>
      </c>
      <c r="F18" s="8">
        <v>0</v>
      </c>
      <c r="G18" s="7">
        <f t="shared" si="1"/>
        <v>0</v>
      </c>
      <c r="H18" s="16">
        <v>0</v>
      </c>
      <c r="I18" s="10">
        <v>0</v>
      </c>
      <c r="J18" s="16">
        <v>0</v>
      </c>
      <c r="K18" s="10">
        <v>0</v>
      </c>
      <c r="L18" s="11">
        <f t="shared" si="7"/>
        <v>0</v>
      </c>
      <c r="M18" s="10">
        <v>74.061</v>
      </c>
      <c r="N18" s="10">
        <v>8</v>
      </c>
      <c r="O18" s="10">
        <v>89.031</v>
      </c>
      <c r="P18" s="10">
        <v>8</v>
      </c>
      <c r="Q18" s="10">
        <f t="shared" si="0"/>
        <v>8.9031</v>
      </c>
      <c r="R18" s="5">
        <v>0</v>
      </c>
      <c r="S18" s="5">
        <v>0</v>
      </c>
      <c r="T18" s="5">
        <v>0</v>
      </c>
      <c r="U18" s="5">
        <v>0</v>
      </c>
      <c r="V18" s="5"/>
      <c r="W18" s="5">
        <v>24.958</v>
      </c>
      <c r="X18" s="8">
        <f t="shared" si="2"/>
        <v>26.271578947368422</v>
      </c>
      <c r="Y18" s="12">
        <v>24.68</v>
      </c>
      <c r="Z18" s="8">
        <f t="shared" si="3"/>
        <v>25.183673469387756</v>
      </c>
      <c r="AA18" s="13">
        <f t="shared" si="8"/>
        <v>0.2468</v>
      </c>
      <c r="AB18" s="12">
        <v>2.068</v>
      </c>
      <c r="AC18" s="8">
        <f t="shared" si="4"/>
        <v>2.868238557558946</v>
      </c>
      <c r="AD18" s="12">
        <v>0.721</v>
      </c>
      <c r="AE18" s="5">
        <v>1</v>
      </c>
      <c r="AF18" s="7">
        <f t="shared" si="5"/>
        <v>0.19466999999999998</v>
      </c>
      <c r="AG18" s="7"/>
      <c r="AH18" s="5"/>
      <c r="AI18" s="7"/>
      <c r="AJ18" s="7"/>
      <c r="AK18" s="5"/>
      <c r="AL18" s="7">
        <v>17.5</v>
      </c>
      <c r="AM18" s="8">
        <v>5</v>
      </c>
      <c r="AN18" s="7">
        <v>19.35</v>
      </c>
      <c r="AO18" s="8">
        <v>5</v>
      </c>
      <c r="AP18" s="7">
        <v>0.387</v>
      </c>
      <c r="AQ18" s="5">
        <v>0</v>
      </c>
      <c r="AR18" s="5">
        <v>0</v>
      </c>
      <c r="AS18" s="5"/>
      <c r="AT18" s="5"/>
      <c r="AU18" s="5"/>
      <c r="AV18" s="7">
        <f t="shared" si="6"/>
        <v>9.344570000000001</v>
      </c>
    </row>
    <row r="19" spans="1:48" ht="12.75">
      <c r="A19" s="5">
        <v>10</v>
      </c>
      <c r="B19" s="6" t="s">
        <v>23</v>
      </c>
      <c r="C19" s="12">
        <v>0</v>
      </c>
      <c r="D19" s="8">
        <f t="shared" si="9"/>
        <v>0</v>
      </c>
      <c r="E19" s="8">
        <v>0</v>
      </c>
      <c r="F19" s="8">
        <v>0</v>
      </c>
      <c r="G19" s="7">
        <f t="shared" si="1"/>
        <v>0</v>
      </c>
      <c r="H19" s="16">
        <v>0</v>
      </c>
      <c r="I19" s="10">
        <v>0</v>
      </c>
      <c r="J19" s="16">
        <v>0</v>
      </c>
      <c r="K19" s="10">
        <v>0</v>
      </c>
      <c r="L19" s="11">
        <f t="shared" si="7"/>
        <v>0</v>
      </c>
      <c r="M19" s="9"/>
      <c r="N19" s="10"/>
      <c r="O19" s="15"/>
      <c r="P19" s="10"/>
      <c r="Q19" s="11">
        <f t="shared" si="0"/>
        <v>0</v>
      </c>
      <c r="R19" s="5">
        <v>0</v>
      </c>
      <c r="S19" s="5">
        <v>0</v>
      </c>
      <c r="T19" s="5">
        <v>0</v>
      </c>
      <c r="U19" s="5">
        <v>0</v>
      </c>
      <c r="V19" s="5"/>
      <c r="W19" s="5">
        <v>0</v>
      </c>
      <c r="X19" s="8">
        <f t="shared" si="2"/>
        <v>0</v>
      </c>
      <c r="Y19" s="12">
        <v>25.615</v>
      </c>
      <c r="Z19" s="8">
        <f t="shared" si="3"/>
        <v>26.137755102040817</v>
      </c>
      <c r="AA19" s="13">
        <f t="shared" si="8"/>
        <v>0.25615</v>
      </c>
      <c r="AB19" s="9">
        <v>1.457</v>
      </c>
      <c r="AC19" s="8">
        <f t="shared" si="4"/>
        <v>2.020804438280167</v>
      </c>
      <c r="AD19" s="12">
        <v>0.721</v>
      </c>
      <c r="AE19" s="5">
        <v>1</v>
      </c>
      <c r="AF19" s="7">
        <f t="shared" si="5"/>
        <v>0.19466999999999998</v>
      </c>
      <c r="AG19" s="7"/>
      <c r="AH19" s="5"/>
      <c r="AI19" s="7"/>
      <c r="AJ19" s="7"/>
      <c r="AK19" s="5"/>
      <c r="AL19" s="7">
        <v>17.5</v>
      </c>
      <c r="AM19" s="8">
        <v>5</v>
      </c>
      <c r="AN19" s="7">
        <v>19.35</v>
      </c>
      <c r="AO19" s="8">
        <v>5</v>
      </c>
      <c r="AP19" s="5">
        <v>0</v>
      </c>
      <c r="AQ19" s="5">
        <v>0</v>
      </c>
      <c r="AR19" s="5">
        <v>0</v>
      </c>
      <c r="AS19" s="5"/>
      <c r="AT19" s="5"/>
      <c r="AU19" s="5"/>
      <c r="AV19" s="7">
        <f t="shared" si="6"/>
        <v>0.45082</v>
      </c>
    </row>
    <row r="20" spans="1:48" ht="12.75">
      <c r="A20" s="5">
        <v>11</v>
      </c>
      <c r="B20" s="6" t="s">
        <v>24</v>
      </c>
      <c r="C20" s="12">
        <v>0</v>
      </c>
      <c r="D20" s="8">
        <f t="shared" si="9"/>
        <v>0</v>
      </c>
      <c r="E20" s="8">
        <v>0</v>
      </c>
      <c r="F20" s="8">
        <v>0</v>
      </c>
      <c r="G20" s="7">
        <f t="shared" si="1"/>
        <v>0</v>
      </c>
      <c r="H20" s="16">
        <v>0</v>
      </c>
      <c r="I20" s="10">
        <v>0</v>
      </c>
      <c r="J20" s="16">
        <v>0</v>
      </c>
      <c r="K20" s="10">
        <v>0</v>
      </c>
      <c r="L20" s="11">
        <v>0</v>
      </c>
      <c r="M20" s="9">
        <v>85.16</v>
      </c>
      <c r="N20" s="10">
        <v>8</v>
      </c>
      <c r="O20" s="15">
        <v>86.639</v>
      </c>
      <c r="P20" s="10">
        <v>8</v>
      </c>
      <c r="Q20" s="10">
        <v>0</v>
      </c>
      <c r="R20" s="5">
        <v>0</v>
      </c>
      <c r="S20" s="5">
        <v>0</v>
      </c>
      <c r="T20" s="5">
        <v>0</v>
      </c>
      <c r="U20" s="5">
        <v>0</v>
      </c>
      <c r="V20" s="5"/>
      <c r="W20" s="5">
        <v>27.982</v>
      </c>
      <c r="X20" s="8">
        <f t="shared" si="2"/>
        <v>29.454736842105262</v>
      </c>
      <c r="Y20" s="12">
        <v>51.846</v>
      </c>
      <c r="Z20" s="8">
        <f t="shared" si="3"/>
        <v>52.90408163265306</v>
      </c>
      <c r="AA20" s="13">
        <f t="shared" si="8"/>
        <v>0.5184599999999999</v>
      </c>
      <c r="AB20" s="12">
        <v>0</v>
      </c>
      <c r="AC20" s="8">
        <f t="shared" si="4"/>
        <v>0</v>
      </c>
      <c r="AD20" s="12">
        <v>4.326</v>
      </c>
      <c r="AE20" s="5">
        <v>6</v>
      </c>
      <c r="AF20" s="7">
        <f t="shared" si="5"/>
        <v>1.1680199999999998</v>
      </c>
      <c r="AG20" s="7"/>
      <c r="AH20" s="5"/>
      <c r="AI20" s="7"/>
      <c r="AJ20" s="8"/>
      <c r="AK20" s="5"/>
      <c r="AL20" s="7">
        <v>21.58</v>
      </c>
      <c r="AM20" s="8">
        <v>4</v>
      </c>
      <c r="AN20" s="7">
        <v>20.64</v>
      </c>
      <c r="AO20" s="8">
        <v>4</v>
      </c>
      <c r="AP20" s="5">
        <v>0</v>
      </c>
      <c r="AQ20" s="5">
        <v>0</v>
      </c>
      <c r="AR20" s="5">
        <v>0</v>
      </c>
      <c r="AS20" s="5"/>
      <c r="AT20" s="5"/>
      <c r="AU20" s="5"/>
      <c r="AV20" s="7">
        <f t="shared" si="6"/>
        <v>1.6864799999999998</v>
      </c>
    </row>
    <row r="21" spans="1:48" ht="12.75">
      <c r="A21" s="5">
        <v>12</v>
      </c>
      <c r="B21" s="6" t="s">
        <v>25</v>
      </c>
      <c r="C21" s="12">
        <v>0</v>
      </c>
      <c r="D21" s="8">
        <f t="shared" si="9"/>
        <v>0</v>
      </c>
      <c r="E21" s="8">
        <v>0</v>
      </c>
      <c r="F21" s="8">
        <v>0</v>
      </c>
      <c r="G21" s="7">
        <f t="shared" si="1"/>
        <v>0</v>
      </c>
      <c r="H21" s="9">
        <v>25.146</v>
      </c>
      <c r="I21" s="10">
        <v>1</v>
      </c>
      <c r="J21" s="9">
        <v>12.257</v>
      </c>
      <c r="K21" s="10">
        <v>1</v>
      </c>
      <c r="L21" s="11">
        <f t="shared" si="7"/>
        <v>1.2257</v>
      </c>
      <c r="M21" s="9">
        <v>72.966</v>
      </c>
      <c r="N21" s="10">
        <v>8</v>
      </c>
      <c r="O21" s="15">
        <v>86.639</v>
      </c>
      <c r="P21" s="10">
        <v>8</v>
      </c>
      <c r="Q21" s="10">
        <f aca="true" t="shared" si="10" ref="Q21:Q34">O21*10/100</f>
        <v>8.6639</v>
      </c>
      <c r="R21" s="5">
        <v>0</v>
      </c>
      <c r="S21" s="5">
        <v>0</v>
      </c>
      <c r="T21" s="5">
        <v>0</v>
      </c>
      <c r="U21" s="5">
        <v>0</v>
      </c>
      <c r="V21" s="5"/>
      <c r="W21" s="5">
        <v>25.146</v>
      </c>
      <c r="X21" s="8">
        <f t="shared" si="2"/>
        <v>26.469473684210527</v>
      </c>
      <c r="Y21" s="12">
        <v>26.574</v>
      </c>
      <c r="Z21" s="8">
        <f t="shared" si="3"/>
        <v>27.11632653061225</v>
      </c>
      <c r="AA21" s="13">
        <f t="shared" si="8"/>
        <v>0.26574000000000003</v>
      </c>
      <c r="AB21" s="12">
        <v>9.895</v>
      </c>
      <c r="AC21" s="8">
        <f t="shared" si="4"/>
        <v>13.72399445214979</v>
      </c>
      <c r="AD21" s="12">
        <v>5.768</v>
      </c>
      <c r="AE21" s="5">
        <v>8</v>
      </c>
      <c r="AF21" s="7">
        <f t="shared" si="5"/>
        <v>1.5573599999999999</v>
      </c>
      <c r="AG21" s="7"/>
      <c r="AH21" s="5"/>
      <c r="AI21" s="7"/>
      <c r="AJ21" s="8"/>
      <c r="AK21" s="5"/>
      <c r="AL21" s="7">
        <v>17.51</v>
      </c>
      <c r="AM21" s="8">
        <v>5</v>
      </c>
      <c r="AN21" s="7">
        <v>19.35</v>
      </c>
      <c r="AO21" s="8">
        <v>5</v>
      </c>
      <c r="AP21" s="5">
        <v>0</v>
      </c>
      <c r="AQ21" s="5">
        <v>0</v>
      </c>
      <c r="AR21" s="5">
        <v>0</v>
      </c>
      <c r="AS21" s="5"/>
      <c r="AT21" s="5"/>
      <c r="AU21" s="5"/>
      <c r="AV21" s="7">
        <f t="shared" si="6"/>
        <v>11.712699999999998</v>
      </c>
    </row>
    <row r="22" spans="1:48" ht="12.75">
      <c r="A22" s="5">
        <v>13</v>
      </c>
      <c r="B22" s="6" t="s">
        <v>26</v>
      </c>
      <c r="C22" s="12">
        <v>0</v>
      </c>
      <c r="D22" s="8">
        <f t="shared" si="9"/>
        <v>0</v>
      </c>
      <c r="E22" s="8">
        <v>0</v>
      </c>
      <c r="F22" s="8">
        <v>0</v>
      </c>
      <c r="G22" s="7">
        <f t="shared" si="1"/>
        <v>0</v>
      </c>
      <c r="H22" s="16">
        <v>0</v>
      </c>
      <c r="I22" s="10">
        <v>0</v>
      </c>
      <c r="J22" s="16">
        <v>0</v>
      </c>
      <c r="K22" s="10">
        <v>0</v>
      </c>
      <c r="L22" s="11">
        <f t="shared" si="7"/>
        <v>0</v>
      </c>
      <c r="M22" s="9"/>
      <c r="N22" s="10"/>
      <c r="O22" s="10"/>
      <c r="P22" s="10"/>
      <c r="Q22" s="11">
        <f t="shared" si="10"/>
        <v>0</v>
      </c>
      <c r="R22" s="12">
        <v>14.964</v>
      </c>
      <c r="S22" s="5">
        <v>1</v>
      </c>
      <c r="T22" s="12">
        <v>0.62</v>
      </c>
      <c r="U22" s="5">
        <v>1</v>
      </c>
      <c r="V22" s="5"/>
      <c r="W22" s="12">
        <v>34.985</v>
      </c>
      <c r="X22" s="8">
        <f t="shared" si="2"/>
        <v>36.82631578947369</v>
      </c>
      <c r="Y22" s="12">
        <v>34.452</v>
      </c>
      <c r="Z22" s="8">
        <f t="shared" si="3"/>
        <v>35.155102040816324</v>
      </c>
      <c r="AA22" s="13">
        <f t="shared" si="8"/>
        <v>0.34452</v>
      </c>
      <c r="AB22" s="12">
        <v>0</v>
      </c>
      <c r="AC22" s="8">
        <f t="shared" si="4"/>
        <v>0</v>
      </c>
      <c r="AD22" s="12">
        <v>2.163</v>
      </c>
      <c r="AE22" s="5">
        <v>3</v>
      </c>
      <c r="AF22" s="7">
        <f t="shared" si="5"/>
        <v>0.5840099999999999</v>
      </c>
      <c r="AG22" s="7"/>
      <c r="AH22" s="5"/>
      <c r="AI22" s="7"/>
      <c r="AJ22" s="7"/>
      <c r="AK22" s="5"/>
      <c r="AL22" s="7">
        <v>13.55</v>
      </c>
      <c r="AM22" s="8">
        <v>4</v>
      </c>
      <c r="AN22" s="7">
        <v>15.89</v>
      </c>
      <c r="AO22" s="8">
        <v>4</v>
      </c>
      <c r="AP22" s="5">
        <v>0</v>
      </c>
      <c r="AQ22" s="5">
        <v>0</v>
      </c>
      <c r="AR22" s="5">
        <v>0</v>
      </c>
      <c r="AS22" s="12"/>
      <c r="AT22" s="5"/>
      <c r="AU22" s="5"/>
      <c r="AV22" s="7">
        <f t="shared" si="6"/>
        <v>0.9285299999999999</v>
      </c>
    </row>
    <row r="23" spans="1:48" ht="12.75">
      <c r="A23" s="5">
        <v>14</v>
      </c>
      <c r="B23" s="6" t="s">
        <v>27</v>
      </c>
      <c r="C23" s="12">
        <v>25.148</v>
      </c>
      <c r="D23" s="8">
        <f t="shared" si="9"/>
        <v>33.53066666666667</v>
      </c>
      <c r="E23" s="8">
        <v>0</v>
      </c>
      <c r="F23" s="8">
        <v>0</v>
      </c>
      <c r="G23" s="7">
        <f t="shared" si="1"/>
        <v>0</v>
      </c>
      <c r="H23" s="9">
        <v>23.087</v>
      </c>
      <c r="I23" s="10">
        <v>2</v>
      </c>
      <c r="J23" s="9">
        <v>12.087</v>
      </c>
      <c r="K23" s="10">
        <v>1</v>
      </c>
      <c r="L23" s="11">
        <f t="shared" si="7"/>
        <v>1.2087</v>
      </c>
      <c r="M23" s="9">
        <v>79.978</v>
      </c>
      <c r="N23" s="10">
        <v>8</v>
      </c>
      <c r="O23" s="15">
        <v>86.639</v>
      </c>
      <c r="P23" s="10"/>
      <c r="Q23" s="10">
        <f t="shared" si="10"/>
        <v>8.6639</v>
      </c>
      <c r="R23" s="12">
        <v>14.841</v>
      </c>
      <c r="S23" s="5">
        <v>1</v>
      </c>
      <c r="T23" s="12">
        <v>11.72</v>
      </c>
      <c r="U23" s="5">
        <v>1</v>
      </c>
      <c r="V23" s="5"/>
      <c r="W23" s="12">
        <v>25.148</v>
      </c>
      <c r="X23" s="8">
        <f t="shared" si="2"/>
        <v>26.47157894736842</v>
      </c>
      <c r="Y23" s="12">
        <v>23.373</v>
      </c>
      <c r="Z23" s="8">
        <f t="shared" si="3"/>
        <v>23.85</v>
      </c>
      <c r="AA23" s="13">
        <f t="shared" si="8"/>
        <v>0.23373000000000002</v>
      </c>
      <c r="AB23" s="12">
        <v>6.184</v>
      </c>
      <c r="AC23" s="8">
        <f t="shared" si="4"/>
        <v>8.576976421636616</v>
      </c>
      <c r="AD23" s="12">
        <v>4.326</v>
      </c>
      <c r="AE23" s="5">
        <v>6</v>
      </c>
      <c r="AF23" s="7">
        <f t="shared" si="5"/>
        <v>1.1680199999999998</v>
      </c>
      <c r="AG23" s="7"/>
      <c r="AH23" s="5"/>
      <c r="AI23" s="7"/>
      <c r="AJ23" s="7"/>
      <c r="AK23" s="5"/>
      <c r="AL23" s="7">
        <v>17.5</v>
      </c>
      <c r="AM23" s="8">
        <v>5</v>
      </c>
      <c r="AN23" s="7">
        <v>19.35</v>
      </c>
      <c r="AO23" s="8">
        <v>5</v>
      </c>
      <c r="AP23" s="5">
        <v>0</v>
      </c>
      <c r="AQ23" s="5">
        <v>0</v>
      </c>
      <c r="AR23" s="5">
        <v>0</v>
      </c>
      <c r="AS23" s="12">
        <v>4304.404</v>
      </c>
      <c r="AT23" s="5">
        <v>3618</v>
      </c>
      <c r="AU23" s="5"/>
      <c r="AV23" s="7">
        <f t="shared" si="6"/>
        <v>11.27435</v>
      </c>
    </row>
    <row r="24" spans="1:48" ht="12.75">
      <c r="A24" s="5">
        <v>15</v>
      </c>
      <c r="B24" s="6" t="s">
        <v>28</v>
      </c>
      <c r="C24" s="12">
        <v>14.952</v>
      </c>
      <c r="D24" s="8">
        <f t="shared" si="9"/>
        <v>19.936</v>
      </c>
      <c r="E24" s="8">
        <v>0</v>
      </c>
      <c r="F24" s="8">
        <v>0</v>
      </c>
      <c r="G24" s="7">
        <f t="shared" si="1"/>
        <v>0</v>
      </c>
      <c r="H24" s="16">
        <v>0</v>
      </c>
      <c r="I24" s="10">
        <v>0</v>
      </c>
      <c r="J24" s="16">
        <v>0</v>
      </c>
      <c r="K24" s="10">
        <v>0</v>
      </c>
      <c r="L24" s="11">
        <f t="shared" si="7"/>
        <v>0</v>
      </c>
      <c r="M24" s="9"/>
      <c r="N24" s="10"/>
      <c r="O24" s="15"/>
      <c r="P24" s="10"/>
      <c r="Q24" s="10">
        <f t="shared" si="10"/>
        <v>0</v>
      </c>
      <c r="R24" s="5">
        <v>0</v>
      </c>
      <c r="S24" s="5">
        <v>0</v>
      </c>
      <c r="T24" s="5">
        <v>0</v>
      </c>
      <c r="U24" s="5">
        <v>0</v>
      </c>
      <c r="V24" s="5"/>
      <c r="W24" s="12">
        <v>14.952</v>
      </c>
      <c r="X24" s="8">
        <f t="shared" si="2"/>
        <v>15.738947368421053</v>
      </c>
      <c r="Y24" s="12">
        <v>20.436</v>
      </c>
      <c r="Z24" s="8">
        <f t="shared" si="3"/>
        <v>20.853061224489796</v>
      </c>
      <c r="AA24" s="13">
        <f t="shared" si="8"/>
        <v>0.20435999999999999</v>
      </c>
      <c r="AB24" s="12">
        <v>0</v>
      </c>
      <c r="AC24" s="8">
        <f t="shared" si="4"/>
        <v>0</v>
      </c>
      <c r="AD24" s="12">
        <v>0</v>
      </c>
      <c r="AE24" s="5"/>
      <c r="AF24" s="7">
        <f t="shared" si="5"/>
        <v>0</v>
      </c>
      <c r="AG24" s="7"/>
      <c r="AH24" s="5"/>
      <c r="AI24" s="7"/>
      <c r="AJ24" s="7"/>
      <c r="AK24" s="14"/>
      <c r="AL24" s="7">
        <v>21.46</v>
      </c>
      <c r="AM24" s="8">
        <v>6</v>
      </c>
      <c r="AN24" s="7">
        <v>22.8</v>
      </c>
      <c r="AO24" s="8">
        <v>6</v>
      </c>
      <c r="AP24" s="5">
        <v>0</v>
      </c>
      <c r="AQ24" s="5">
        <v>0</v>
      </c>
      <c r="AR24" s="5">
        <v>0</v>
      </c>
      <c r="AS24" s="5"/>
      <c r="AT24" s="5"/>
      <c r="AU24" s="5"/>
      <c r="AV24" s="7">
        <f t="shared" si="6"/>
        <v>0.20435999999999999</v>
      </c>
    </row>
    <row r="25" spans="1:48" ht="12.75">
      <c r="A25" s="5">
        <v>16</v>
      </c>
      <c r="B25" s="6" t="s">
        <v>29</v>
      </c>
      <c r="C25" s="12">
        <v>24.8</v>
      </c>
      <c r="D25" s="8">
        <f t="shared" si="9"/>
        <v>33.06666666666667</v>
      </c>
      <c r="E25" s="8">
        <v>0</v>
      </c>
      <c r="F25" s="8">
        <v>0</v>
      </c>
      <c r="G25" s="7">
        <f t="shared" si="1"/>
        <v>0</v>
      </c>
      <c r="H25" s="9">
        <v>23.087</v>
      </c>
      <c r="I25" s="10">
        <v>1</v>
      </c>
      <c r="J25" s="16">
        <v>0</v>
      </c>
      <c r="K25" s="10">
        <v>0</v>
      </c>
      <c r="L25" s="11">
        <f t="shared" si="7"/>
        <v>0</v>
      </c>
      <c r="M25" s="9">
        <v>80.185</v>
      </c>
      <c r="N25" s="10">
        <v>8</v>
      </c>
      <c r="O25" s="9">
        <v>86.639</v>
      </c>
      <c r="P25" s="10">
        <v>8</v>
      </c>
      <c r="Q25" s="11">
        <f t="shared" si="10"/>
        <v>8.6639</v>
      </c>
      <c r="R25" s="12">
        <v>14.88</v>
      </c>
      <c r="S25" s="5">
        <v>1</v>
      </c>
      <c r="T25" s="12">
        <v>13.859</v>
      </c>
      <c r="U25" s="5">
        <v>2</v>
      </c>
      <c r="V25" s="5"/>
      <c r="W25" s="12">
        <v>19.84</v>
      </c>
      <c r="X25" s="8">
        <f t="shared" si="2"/>
        <v>20.88421052631579</v>
      </c>
      <c r="Y25" s="12">
        <v>45.737</v>
      </c>
      <c r="Z25" s="8">
        <f t="shared" si="3"/>
        <v>46.67040816326531</v>
      </c>
      <c r="AA25" s="13">
        <f t="shared" si="8"/>
        <v>0.45737</v>
      </c>
      <c r="AB25" s="12">
        <v>9.92</v>
      </c>
      <c r="AC25" s="8">
        <f t="shared" si="4"/>
        <v>13.758668515950069</v>
      </c>
      <c r="AD25" s="12">
        <v>4.326</v>
      </c>
      <c r="AE25" s="5">
        <v>6</v>
      </c>
      <c r="AF25" s="7">
        <f t="shared" si="5"/>
        <v>1.1680199999999998</v>
      </c>
      <c r="AG25" s="7"/>
      <c r="AH25" s="5"/>
      <c r="AI25" s="7"/>
      <c r="AJ25" s="7"/>
      <c r="AK25" s="14"/>
      <c r="AL25" s="7">
        <v>21.6</v>
      </c>
      <c r="AM25" s="8">
        <v>6</v>
      </c>
      <c r="AN25" s="7">
        <v>22.8</v>
      </c>
      <c r="AO25" s="8">
        <v>6</v>
      </c>
      <c r="AP25" s="5">
        <v>0</v>
      </c>
      <c r="AQ25" s="5">
        <v>0</v>
      </c>
      <c r="AR25" s="5">
        <v>0</v>
      </c>
      <c r="AS25" s="12"/>
      <c r="AT25" s="5"/>
      <c r="AU25" s="5"/>
      <c r="AV25" s="7">
        <f t="shared" si="6"/>
        <v>10.28929</v>
      </c>
    </row>
    <row r="26" spans="1:48" ht="12.75">
      <c r="A26" s="5">
        <v>17</v>
      </c>
      <c r="B26" s="6" t="s">
        <v>30</v>
      </c>
      <c r="C26" s="12">
        <v>14.911</v>
      </c>
      <c r="D26" s="8">
        <f t="shared" si="9"/>
        <v>19.881333333333334</v>
      </c>
      <c r="E26" s="8">
        <v>0</v>
      </c>
      <c r="F26" s="8">
        <v>0</v>
      </c>
      <c r="G26" s="7">
        <f t="shared" si="1"/>
        <v>0</v>
      </c>
      <c r="H26" s="16">
        <v>0</v>
      </c>
      <c r="I26" s="10">
        <v>0</v>
      </c>
      <c r="J26" s="16">
        <v>0</v>
      </c>
      <c r="K26" s="10">
        <v>0</v>
      </c>
      <c r="L26" s="11">
        <f t="shared" si="7"/>
        <v>0</v>
      </c>
      <c r="M26" s="9">
        <v>74.969</v>
      </c>
      <c r="N26" s="10">
        <v>8</v>
      </c>
      <c r="O26" s="9">
        <v>74.969</v>
      </c>
      <c r="P26" s="10">
        <v>8</v>
      </c>
      <c r="Q26" s="11">
        <f t="shared" si="10"/>
        <v>7.496899999999999</v>
      </c>
      <c r="R26" s="5">
        <v>0</v>
      </c>
      <c r="S26" s="5">
        <v>0</v>
      </c>
      <c r="T26" s="5">
        <v>0</v>
      </c>
      <c r="U26" s="5">
        <v>0</v>
      </c>
      <c r="V26" s="5"/>
      <c r="W26" s="12">
        <v>20.088</v>
      </c>
      <c r="X26" s="8">
        <f t="shared" si="2"/>
        <v>21.145263157894735</v>
      </c>
      <c r="Y26" s="12">
        <v>20.051</v>
      </c>
      <c r="Z26" s="8">
        <f t="shared" si="3"/>
        <v>20.46020408163265</v>
      </c>
      <c r="AA26" s="13">
        <f t="shared" si="8"/>
        <v>0.20051</v>
      </c>
      <c r="AB26" s="12">
        <v>6.006</v>
      </c>
      <c r="AC26" s="8">
        <f t="shared" si="4"/>
        <v>8.33009708737864</v>
      </c>
      <c r="AD26" s="12">
        <v>2.884</v>
      </c>
      <c r="AE26" s="5">
        <v>4</v>
      </c>
      <c r="AF26" s="7">
        <f t="shared" si="5"/>
        <v>0.7786799999999999</v>
      </c>
      <c r="AG26" s="7"/>
      <c r="AH26" s="5"/>
      <c r="AI26" s="7"/>
      <c r="AJ26" s="7"/>
      <c r="AK26" s="14"/>
      <c r="AL26" s="7"/>
      <c r="AM26" s="5"/>
      <c r="AN26" s="7"/>
      <c r="AO26" s="7"/>
      <c r="AP26" s="5">
        <v>0</v>
      </c>
      <c r="AQ26" s="5">
        <v>0</v>
      </c>
      <c r="AR26" s="5">
        <v>0</v>
      </c>
      <c r="AS26" s="5"/>
      <c r="AT26" s="5"/>
      <c r="AU26" s="5"/>
      <c r="AV26" s="7">
        <f t="shared" si="6"/>
        <v>8.47609</v>
      </c>
    </row>
    <row r="27" spans="1:48" ht="12.75">
      <c r="A27" s="5">
        <v>18</v>
      </c>
      <c r="B27" s="6" t="s">
        <v>31</v>
      </c>
      <c r="C27" s="12">
        <v>25.152</v>
      </c>
      <c r="D27" s="8">
        <f t="shared" si="9"/>
        <v>33.536</v>
      </c>
      <c r="E27" s="8">
        <v>0</v>
      </c>
      <c r="F27" s="8">
        <v>0</v>
      </c>
      <c r="G27" s="7">
        <f t="shared" si="1"/>
        <v>0</v>
      </c>
      <c r="H27" s="16">
        <v>0</v>
      </c>
      <c r="I27" s="10">
        <v>0</v>
      </c>
      <c r="J27" s="16">
        <v>0</v>
      </c>
      <c r="K27" s="10">
        <v>0</v>
      </c>
      <c r="L27" s="11">
        <f t="shared" si="7"/>
        <v>0</v>
      </c>
      <c r="M27" s="9">
        <v>79.849</v>
      </c>
      <c r="N27" s="10">
        <v>8</v>
      </c>
      <c r="O27" s="9">
        <v>86.639</v>
      </c>
      <c r="P27" s="10">
        <v>8</v>
      </c>
      <c r="Q27" s="11">
        <f t="shared" si="10"/>
        <v>8.6639</v>
      </c>
      <c r="R27" s="12">
        <v>14.997</v>
      </c>
      <c r="S27" s="5">
        <v>1</v>
      </c>
      <c r="T27" s="12">
        <v>25.261</v>
      </c>
      <c r="U27" s="5">
        <v>2</v>
      </c>
      <c r="V27" s="5"/>
      <c r="W27" s="12">
        <v>25.13</v>
      </c>
      <c r="X27" s="8">
        <f t="shared" si="2"/>
        <v>26.452631578947365</v>
      </c>
      <c r="Y27" s="12">
        <v>58.587</v>
      </c>
      <c r="Z27" s="8">
        <f t="shared" si="3"/>
        <v>59.782653061224494</v>
      </c>
      <c r="AA27" s="13">
        <f t="shared" si="8"/>
        <v>0.58587</v>
      </c>
      <c r="AB27" s="12">
        <v>6.79</v>
      </c>
      <c r="AC27" s="8">
        <f t="shared" si="4"/>
        <v>9.41747572815534</v>
      </c>
      <c r="AD27" s="12">
        <v>7.931</v>
      </c>
      <c r="AE27" s="5">
        <v>11</v>
      </c>
      <c r="AF27" s="7">
        <f t="shared" si="5"/>
        <v>2.14137</v>
      </c>
      <c r="AG27" s="7"/>
      <c r="AH27" s="5"/>
      <c r="AI27" s="7"/>
      <c r="AJ27" s="7"/>
      <c r="AK27" s="14"/>
      <c r="AL27" s="7"/>
      <c r="AM27" s="5"/>
      <c r="AN27" s="7"/>
      <c r="AO27" s="7"/>
      <c r="AP27" s="5">
        <v>0</v>
      </c>
      <c r="AQ27" s="5">
        <v>0</v>
      </c>
      <c r="AR27" s="5">
        <v>0</v>
      </c>
      <c r="AS27" s="12">
        <v>3857.543</v>
      </c>
      <c r="AT27" s="5">
        <v>3618</v>
      </c>
      <c r="AU27" s="5"/>
      <c r="AV27" s="7">
        <f t="shared" si="6"/>
        <v>11.39114</v>
      </c>
    </row>
    <row r="28" spans="1:48" ht="12.75">
      <c r="A28" s="5">
        <v>19</v>
      </c>
      <c r="B28" s="6" t="s">
        <v>32</v>
      </c>
      <c r="C28" s="12">
        <v>20.003</v>
      </c>
      <c r="D28" s="8">
        <f t="shared" si="9"/>
        <v>26.670666666666666</v>
      </c>
      <c r="E28" s="8">
        <v>0</v>
      </c>
      <c r="F28" s="8">
        <v>0</v>
      </c>
      <c r="G28" s="7">
        <f t="shared" si="1"/>
        <v>0</v>
      </c>
      <c r="H28" s="16">
        <v>0</v>
      </c>
      <c r="I28" s="10">
        <v>0</v>
      </c>
      <c r="J28" s="16">
        <v>0</v>
      </c>
      <c r="K28" s="10">
        <v>0</v>
      </c>
      <c r="L28" s="11">
        <f t="shared" si="7"/>
        <v>0</v>
      </c>
      <c r="M28" s="9">
        <v>79.942</v>
      </c>
      <c r="N28" s="10">
        <v>8</v>
      </c>
      <c r="O28" s="9">
        <v>86.639</v>
      </c>
      <c r="P28" s="10">
        <v>8</v>
      </c>
      <c r="Q28" s="11">
        <f t="shared" si="10"/>
        <v>8.6639</v>
      </c>
      <c r="R28" s="12">
        <v>14.989</v>
      </c>
      <c r="S28" s="5">
        <v>1</v>
      </c>
      <c r="T28" s="12">
        <v>5.943</v>
      </c>
      <c r="U28" s="5">
        <v>1</v>
      </c>
      <c r="V28" s="5"/>
      <c r="W28" s="12">
        <v>24.982</v>
      </c>
      <c r="X28" s="8">
        <f t="shared" si="2"/>
        <v>26.296842105263156</v>
      </c>
      <c r="Y28" s="12">
        <v>25.963</v>
      </c>
      <c r="Z28" s="8">
        <f t="shared" si="3"/>
        <v>26.492857142857144</v>
      </c>
      <c r="AA28" s="13">
        <f t="shared" si="8"/>
        <v>0.25963</v>
      </c>
      <c r="AB28" s="12">
        <v>18.285</v>
      </c>
      <c r="AC28" s="8">
        <f t="shared" si="4"/>
        <v>25.360610263522886</v>
      </c>
      <c r="AD28" s="12">
        <v>7.931</v>
      </c>
      <c r="AE28" s="5">
        <v>11</v>
      </c>
      <c r="AF28" s="7">
        <f t="shared" si="5"/>
        <v>2.14137</v>
      </c>
      <c r="AG28" s="7"/>
      <c r="AH28" s="5"/>
      <c r="AI28" s="7"/>
      <c r="AJ28" s="7"/>
      <c r="AK28" s="14"/>
      <c r="AL28" s="7"/>
      <c r="AM28" s="5"/>
      <c r="AN28" s="7"/>
      <c r="AO28" s="7"/>
      <c r="AP28" s="5">
        <v>0</v>
      </c>
      <c r="AQ28" s="5">
        <v>0</v>
      </c>
      <c r="AR28" s="5">
        <v>0</v>
      </c>
      <c r="AS28" s="12"/>
      <c r="AT28" s="5"/>
      <c r="AU28" s="5"/>
      <c r="AV28" s="7">
        <f t="shared" si="6"/>
        <v>11.0649</v>
      </c>
    </row>
    <row r="29" spans="1:48" ht="12.75">
      <c r="A29" s="5">
        <v>20</v>
      </c>
      <c r="B29" s="6" t="s">
        <v>33</v>
      </c>
      <c r="C29" s="12">
        <v>20.504</v>
      </c>
      <c r="D29" s="8">
        <f t="shared" si="9"/>
        <v>27.33866666666667</v>
      </c>
      <c r="E29" s="8">
        <v>0</v>
      </c>
      <c r="F29" s="8">
        <v>0</v>
      </c>
      <c r="G29" s="7">
        <f t="shared" si="1"/>
        <v>0</v>
      </c>
      <c r="H29" s="16">
        <v>0</v>
      </c>
      <c r="I29" s="10">
        <v>0</v>
      </c>
      <c r="J29" s="16">
        <v>0</v>
      </c>
      <c r="K29" s="10">
        <v>0</v>
      </c>
      <c r="L29" s="11">
        <f t="shared" si="7"/>
        <v>0</v>
      </c>
      <c r="M29" s="9">
        <v>79.968</v>
      </c>
      <c r="N29" s="10">
        <v>8</v>
      </c>
      <c r="O29" s="9">
        <v>86.639</v>
      </c>
      <c r="P29" s="10">
        <v>8</v>
      </c>
      <c r="Q29" s="11">
        <f t="shared" si="10"/>
        <v>8.6639</v>
      </c>
      <c r="R29" s="5">
        <v>0</v>
      </c>
      <c r="S29" s="5">
        <v>0</v>
      </c>
      <c r="T29" s="5">
        <v>0</v>
      </c>
      <c r="U29" s="5">
        <v>0</v>
      </c>
      <c r="V29" s="5"/>
      <c r="W29" s="12">
        <v>14.968</v>
      </c>
      <c r="X29" s="8">
        <f t="shared" si="2"/>
        <v>15.755789473684208</v>
      </c>
      <c r="Y29" s="12">
        <v>14.77</v>
      </c>
      <c r="Z29" s="8">
        <f t="shared" si="3"/>
        <v>15.071428571428571</v>
      </c>
      <c r="AA29" s="13">
        <f t="shared" si="8"/>
        <v>0.1477</v>
      </c>
      <c r="AB29" s="12">
        <v>1.326</v>
      </c>
      <c r="AC29" s="8">
        <f t="shared" si="4"/>
        <v>1.839112343966713</v>
      </c>
      <c r="AD29" s="12">
        <v>4.326</v>
      </c>
      <c r="AE29" s="5">
        <v>6</v>
      </c>
      <c r="AF29" s="7">
        <f t="shared" si="5"/>
        <v>1.1680199999999998</v>
      </c>
      <c r="AG29" s="7"/>
      <c r="AH29" s="5"/>
      <c r="AI29" s="7"/>
      <c r="AJ29" s="7"/>
      <c r="AK29" s="14"/>
      <c r="AL29" s="7"/>
      <c r="AM29" s="5"/>
      <c r="AN29" s="7"/>
      <c r="AO29" s="7"/>
      <c r="AP29" s="5">
        <v>0</v>
      </c>
      <c r="AQ29" s="5">
        <v>0</v>
      </c>
      <c r="AR29" s="5">
        <v>0</v>
      </c>
      <c r="AS29" s="5"/>
      <c r="AT29" s="5"/>
      <c r="AU29" s="5"/>
      <c r="AV29" s="7">
        <f t="shared" si="6"/>
        <v>9.97962</v>
      </c>
    </row>
    <row r="30" spans="1:48" ht="12.75">
      <c r="A30" s="5">
        <v>21</v>
      </c>
      <c r="B30" s="6" t="s">
        <v>34</v>
      </c>
      <c r="C30" s="12">
        <v>0</v>
      </c>
      <c r="D30" s="8">
        <f t="shared" si="9"/>
        <v>0</v>
      </c>
      <c r="E30" s="8">
        <v>0</v>
      </c>
      <c r="F30" s="8">
        <v>0</v>
      </c>
      <c r="G30" s="7">
        <f t="shared" si="1"/>
        <v>0</v>
      </c>
      <c r="H30" s="9">
        <v>45.772</v>
      </c>
      <c r="I30" s="10">
        <v>2</v>
      </c>
      <c r="J30" s="9">
        <v>23.126</v>
      </c>
      <c r="K30" s="10">
        <v>2</v>
      </c>
      <c r="L30" s="11">
        <f t="shared" si="7"/>
        <v>2.3126</v>
      </c>
      <c r="M30" s="9"/>
      <c r="N30" s="10"/>
      <c r="O30" s="9"/>
      <c r="P30" s="10"/>
      <c r="Q30" s="11">
        <f t="shared" si="10"/>
        <v>0</v>
      </c>
      <c r="R30" s="5">
        <v>0</v>
      </c>
      <c r="S30" s="5">
        <v>0</v>
      </c>
      <c r="T30" s="5">
        <v>0</v>
      </c>
      <c r="V30" s="5"/>
      <c r="W30" s="17">
        <v>24.967</v>
      </c>
      <c r="X30" s="8">
        <f t="shared" si="2"/>
        <v>26.281052631578945</v>
      </c>
      <c r="Y30" s="17">
        <v>22.546</v>
      </c>
      <c r="Z30" s="8">
        <f t="shared" si="3"/>
        <v>23.00612244897959</v>
      </c>
      <c r="AA30" s="13">
        <f t="shared" si="8"/>
        <v>0.22546</v>
      </c>
      <c r="AB30" s="12">
        <v>0</v>
      </c>
      <c r="AC30" s="8">
        <f t="shared" si="4"/>
        <v>0</v>
      </c>
      <c r="AD30" s="12">
        <v>0</v>
      </c>
      <c r="AE30" s="5"/>
      <c r="AF30" s="7">
        <f t="shared" si="5"/>
        <v>0</v>
      </c>
      <c r="AG30" s="7"/>
      <c r="AH30" s="5"/>
      <c r="AI30" s="7"/>
      <c r="AJ30" s="7"/>
      <c r="AK30" s="14"/>
      <c r="AL30" s="7"/>
      <c r="AM30" s="5"/>
      <c r="AN30" s="7"/>
      <c r="AO30" s="7"/>
      <c r="AP30" s="5">
        <v>0</v>
      </c>
      <c r="AQ30" s="5">
        <v>0</v>
      </c>
      <c r="AR30" s="5">
        <v>0</v>
      </c>
      <c r="AS30" s="5"/>
      <c r="AU30" s="5"/>
      <c r="AV30" s="7">
        <f t="shared" si="6"/>
        <v>2.53806</v>
      </c>
    </row>
    <row r="31" spans="1:48" ht="12.75">
      <c r="A31" s="5">
        <v>22</v>
      </c>
      <c r="B31" s="6" t="s">
        <v>35</v>
      </c>
      <c r="C31" s="12">
        <v>42.138</v>
      </c>
      <c r="D31" s="8">
        <f t="shared" si="9"/>
        <v>56.184</v>
      </c>
      <c r="E31" s="8">
        <v>0</v>
      </c>
      <c r="F31" s="8">
        <v>0</v>
      </c>
      <c r="G31" s="7">
        <f t="shared" si="1"/>
        <v>0</v>
      </c>
      <c r="H31" s="16">
        <v>0</v>
      </c>
      <c r="I31" s="10">
        <v>0</v>
      </c>
      <c r="J31" s="16">
        <v>0</v>
      </c>
      <c r="K31" s="10">
        <v>0</v>
      </c>
      <c r="L31" s="11">
        <f t="shared" si="7"/>
        <v>0</v>
      </c>
      <c r="M31" s="9"/>
      <c r="N31" s="10"/>
      <c r="O31" s="9"/>
      <c r="P31" s="10"/>
      <c r="Q31" s="11">
        <f t="shared" si="10"/>
        <v>0</v>
      </c>
      <c r="R31" s="12">
        <v>14.748</v>
      </c>
      <c r="S31" s="5">
        <v>1</v>
      </c>
      <c r="T31" s="12">
        <v>15.711</v>
      </c>
      <c r="U31" s="5">
        <v>1</v>
      </c>
      <c r="V31" s="5"/>
      <c r="W31" s="12">
        <v>44.947</v>
      </c>
      <c r="X31" s="8">
        <f t="shared" si="2"/>
        <v>47.31263157894737</v>
      </c>
      <c r="Y31" s="12">
        <v>44.599</v>
      </c>
      <c r="Z31" s="8">
        <f t="shared" si="3"/>
        <v>45.50918367346939</v>
      </c>
      <c r="AA31" s="13">
        <f t="shared" si="8"/>
        <v>0.44598999999999994</v>
      </c>
      <c r="AB31" s="12">
        <v>9.832</v>
      </c>
      <c r="AC31" s="8">
        <f t="shared" si="4"/>
        <v>13.636615811373094</v>
      </c>
      <c r="AD31" s="12">
        <v>10.094</v>
      </c>
      <c r="AE31" s="5">
        <v>14</v>
      </c>
      <c r="AF31" s="7">
        <f t="shared" si="5"/>
        <v>2.72538</v>
      </c>
      <c r="AG31" s="7"/>
      <c r="AH31" s="5"/>
      <c r="AI31" s="7"/>
      <c r="AJ31" s="7"/>
      <c r="AK31" s="14"/>
      <c r="AL31" s="7"/>
      <c r="AM31" s="5"/>
      <c r="AN31" s="7"/>
      <c r="AO31" s="7"/>
      <c r="AP31" s="5">
        <v>0</v>
      </c>
      <c r="AQ31" s="5">
        <v>0</v>
      </c>
      <c r="AR31" s="5">
        <v>0</v>
      </c>
      <c r="AS31" s="12"/>
      <c r="AT31" s="5"/>
      <c r="AU31" s="5"/>
      <c r="AV31" s="7">
        <f t="shared" si="6"/>
        <v>3.17137</v>
      </c>
    </row>
    <row r="32" spans="1:48" ht="12.75">
      <c r="A32" s="5">
        <v>23</v>
      </c>
      <c r="B32" s="6" t="s">
        <v>36</v>
      </c>
      <c r="C32" s="17">
        <v>9.252</v>
      </c>
      <c r="D32" s="8">
        <f t="shared" si="9"/>
        <v>12.336000000000002</v>
      </c>
      <c r="E32" s="8">
        <v>0</v>
      </c>
      <c r="F32" s="8">
        <v>0</v>
      </c>
      <c r="G32" s="7">
        <f t="shared" si="1"/>
        <v>0</v>
      </c>
      <c r="H32" s="16">
        <v>0</v>
      </c>
      <c r="I32" s="10">
        <v>0</v>
      </c>
      <c r="J32" s="16">
        <v>0</v>
      </c>
      <c r="K32" s="10">
        <v>0</v>
      </c>
      <c r="L32" s="11">
        <f t="shared" si="7"/>
        <v>0</v>
      </c>
      <c r="M32" s="9"/>
      <c r="N32" s="10"/>
      <c r="O32" s="9"/>
      <c r="P32" s="10"/>
      <c r="Q32" s="11">
        <f t="shared" si="10"/>
        <v>0</v>
      </c>
      <c r="R32" s="5">
        <v>0</v>
      </c>
      <c r="S32" s="5">
        <v>0</v>
      </c>
      <c r="T32" s="5">
        <v>0</v>
      </c>
      <c r="U32" s="5">
        <v>0</v>
      </c>
      <c r="V32" s="5"/>
      <c r="W32" s="18">
        <v>0</v>
      </c>
      <c r="X32" s="8">
        <f t="shared" si="2"/>
        <v>0</v>
      </c>
      <c r="Y32" s="18">
        <v>0</v>
      </c>
      <c r="Z32" s="8">
        <f t="shared" si="3"/>
        <v>0</v>
      </c>
      <c r="AA32" s="13">
        <f t="shared" si="8"/>
        <v>0</v>
      </c>
      <c r="AB32" s="17">
        <v>16.191</v>
      </c>
      <c r="AC32" s="8">
        <f t="shared" si="4"/>
        <v>22.456310679611647</v>
      </c>
      <c r="AD32" s="17">
        <v>5.768</v>
      </c>
      <c r="AE32" s="19">
        <v>8</v>
      </c>
      <c r="AF32" s="7">
        <f t="shared" si="5"/>
        <v>1.5573599999999999</v>
      </c>
      <c r="AG32" s="19"/>
      <c r="AH32" s="19"/>
      <c r="AI32" s="19"/>
      <c r="AJ32" s="19"/>
      <c r="AK32" s="14"/>
      <c r="AL32" s="7">
        <v>21.46</v>
      </c>
      <c r="AM32" s="19">
        <v>5</v>
      </c>
      <c r="AN32" s="19">
        <v>17.98</v>
      </c>
      <c r="AO32" s="19">
        <v>5</v>
      </c>
      <c r="AP32" s="5">
        <v>0</v>
      </c>
      <c r="AQ32" s="5">
        <v>0</v>
      </c>
      <c r="AR32" s="5">
        <v>0</v>
      </c>
      <c r="AS32" s="5"/>
      <c r="AT32" s="5"/>
      <c r="AU32" s="5"/>
      <c r="AV32" s="7">
        <f t="shared" si="6"/>
        <v>1.5573599999999999</v>
      </c>
    </row>
    <row r="33" spans="1:48" ht="12.75">
      <c r="A33" s="5">
        <v>24</v>
      </c>
      <c r="B33" s="6" t="s">
        <v>37</v>
      </c>
      <c r="C33" s="12">
        <v>0</v>
      </c>
      <c r="D33" s="8">
        <f t="shared" si="9"/>
        <v>0</v>
      </c>
      <c r="E33" s="8">
        <v>0</v>
      </c>
      <c r="F33" s="8">
        <v>0</v>
      </c>
      <c r="G33" s="7">
        <f t="shared" si="1"/>
        <v>0</v>
      </c>
      <c r="H33" s="16">
        <v>0</v>
      </c>
      <c r="I33" s="10">
        <v>0</v>
      </c>
      <c r="J33" s="16">
        <v>0</v>
      </c>
      <c r="K33" s="10">
        <v>0</v>
      </c>
      <c r="L33" s="11">
        <f t="shared" si="7"/>
        <v>0</v>
      </c>
      <c r="M33" s="9">
        <v>120.148</v>
      </c>
      <c r="N33" s="10">
        <v>27</v>
      </c>
      <c r="O33" s="9">
        <v>132.839</v>
      </c>
      <c r="P33" s="10">
        <v>27</v>
      </c>
      <c r="Q33" s="11">
        <f t="shared" si="10"/>
        <v>13.2839</v>
      </c>
      <c r="R33" s="12">
        <v>14.754</v>
      </c>
      <c r="S33" s="5">
        <v>1</v>
      </c>
      <c r="T33" s="12">
        <v>42.117</v>
      </c>
      <c r="U33" s="5">
        <v>2</v>
      </c>
      <c r="V33" s="5"/>
      <c r="W33" s="18">
        <v>0</v>
      </c>
      <c r="X33" s="8">
        <f t="shared" si="2"/>
        <v>0</v>
      </c>
      <c r="Y33" s="18">
        <v>0</v>
      </c>
      <c r="Z33" s="8">
        <f t="shared" si="3"/>
        <v>0</v>
      </c>
      <c r="AA33" s="13">
        <f t="shared" si="8"/>
        <v>0</v>
      </c>
      <c r="AB33" s="17">
        <v>9.837</v>
      </c>
      <c r="AC33" s="8">
        <f t="shared" si="4"/>
        <v>13.643550624133148</v>
      </c>
      <c r="AD33" s="17">
        <v>6.489</v>
      </c>
      <c r="AE33" s="19">
        <v>9</v>
      </c>
      <c r="AF33" s="7">
        <f t="shared" si="5"/>
        <v>1.75203</v>
      </c>
      <c r="AG33" s="19"/>
      <c r="AH33" s="19"/>
      <c r="AI33" s="19"/>
      <c r="AJ33" s="19"/>
      <c r="AK33" s="14"/>
      <c r="AL33" s="7">
        <v>13.69</v>
      </c>
      <c r="AM33" s="19">
        <v>4</v>
      </c>
      <c r="AN33" s="19">
        <v>13.42</v>
      </c>
      <c r="AO33" s="19">
        <v>4</v>
      </c>
      <c r="AP33" s="5">
        <v>0</v>
      </c>
      <c r="AQ33" s="5">
        <v>0</v>
      </c>
      <c r="AR33" s="5">
        <v>0</v>
      </c>
      <c r="AS33" s="12"/>
      <c r="AT33" s="5"/>
      <c r="AU33" s="5"/>
      <c r="AV33" s="7">
        <f t="shared" si="6"/>
        <v>15.035929999999999</v>
      </c>
    </row>
    <row r="34" spans="1:48" ht="12.75">
      <c r="A34" s="5">
        <v>25</v>
      </c>
      <c r="B34" s="6" t="s">
        <v>38</v>
      </c>
      <c r="C34" s="17">
        <v>41.688</v>
      </c>
      <c r="D34" s="8">
        <f t="shared" si="9"/>
        <v>55.584</v>
      </c>
      <c r="E34" s="12">
        <v>39.693</v>
      </c>
      <c r="F34" s="18">
        <f>E34/750*1000</f>
        <v>52.924</v>
      </c>
      <c r="G34" s="7">
        <f t="shared" si="1"/>
        <v>5.95395</v>
      </c>
      <c r="H34" s="10">
        <v>0</v>
      </c>
      <c r="I34" s="10">
        <v>0</v>
      </c>
      <c r="J34" s="16">
        <v>0</v>
      </c>
      <c r="K34" s="10">
        <v>0</v>
      </c>
      <c r="L34" s="11">
        <f t="shared" si="7"/>
        <v>0</v>
      </c>
      <c r="M34" s="9"/>
      <c r="N34" s="10"/>
      <c r="O34" s="9"/>
      <c r="P34" s="10"/>
      <c r="Q34" s="11">
        <f t="shared" si="10"/>
        <v>0</v>
      </c>
      <c r="R34" s="12">
        <v>15.286</v>
      </c>
      <c r="S34" s="5">
        <v>1</v>
      </c>
      <c r="T34" s="12">
        <v>12.402</v>
      </c>
      <c r="U34" s="5">
        <v>1</v>
      </c>
      <c r="V34" s="5"/>
      <c r="W34" s="18">
        <v>0</v>
      </c>
      <c r="X34" s="8">
        <f t="shared" si="2"/>
        <v>0</v>
      </c>
      <c r="Y34" s="18">
        <v>0</v>
      </c>
      <c r="Z34" s="8">
        <f t="shared" si="3"/>
        <v>0</v>
      </c>
      <c r="AA34" s="13">
        <f t="shared" si="8"/>
        <v>0</v>
      </c>
      <c r="AB34" s="17"/>
      <c r="AC34" s="8"/>
      <c r="AD34" s="17"/>
      <c r="AE34" s="19"/>
      <c r="AF34" s="7">
        <f t="shared" si="5"/>
        <v>0</v>
      </c>
      <c r="AG34" s="19"/>
      <c r="AH34" s="19"/>
      <c r="AI34" s="19"/>
      <c r="AJ34" s="19"/>
      <c r="AK34" s="14"/>
      <c r="AL34" s="7">
        <v>17.5</v>
      </c>
      <c r="AM34" s="19">
        <v>5</v>
      </c>
      <c r="AN34" s="19">
        <v>17.98</v>
      </c>
      <c r="AO34" s="19">
        <v>5</v>
      </c>
      <c r="AP34" s="5">
        <v>1.2586000000000002</v>
      </c>
      <c r="AQ34" s="5">
        <v>0</v>
      </c>
      <c r="AR34" s="5">
        <v>0</v>
      </c>
      <c r="AS34" s="12"/>
      <c r="AT34" s="5"/>
      <c r="AU34" s="5"/>
      <c r="AV34" s="7">
        <f t="shared" si="6"/>
        <v>5.95395</v>
      </c>
    </row>
    <row r="35" spans="1:48" ht="12.75">
      <c r="A35" s="45" t="s">
        <v>8</v>
      </c>
      <c r="B35" s="46"/>
      <c r="C35" s="21">
        <f aca="true" t="shared" si="11" ref="C35:U35">SUM(C10:C34)</f>
        <v>304.84299999999996</v>
      </c>
      <c r="D35" s="21">
        <f t="shared" si="11"/>
        <v>406.45733333333334</v>
      </c>
      <c r="E35" s="21">
        <f t="shared" si="11"/>
        <v>39.693</v>
      </c>
      <c r="F35" s="21">
        <f t="shared" si="11"/>
        <v>52.924</v>
      </c>
      <c r="G35" s="21">
        <f t="shared" si="11"/>
        <v>5.95395</v>
      </c>
      <c r="H35" s="21">
        <f t="shared" si="11"/>
        <v>240.23999999999995</v>
      </c>
      <c r="I35" s="21">
        <f t="shared" si="11"/>
        <v>12</v>
      </c>
      <c r="J35" s="21">
        <f t="shared" si="11"/>
        <v>215.009</v>
      </c>
      <c r="K35" s="21">
        <f t="shared" si="11"/>
        <v>14</v>
      </c>
      <c r="L35" s="21">
        <f t="shared" si="11"/>
        <v>21.500899999999998</v>
      </c>
      <c r="M35" s="21">
        <f>SUM(M10:M34)</f>
        <v>1317.3</v>
      </c>
      <c r="N35" s="21">
        <f>SUM(N10:N34)</f>
        <v>140</v>
      </c>
      <c r="O35" s="21">
        <f>SUM(O10:O34)</f>
        <v>1373.9069999999997</v>
      </c>
      <c r="P35" s="21">
        <f>SUM(P10:P34)</f>
        <v>201.23000000000002</v>
      </c>
      <c r="Q35" s="21">
        <f>SUM(Q10:Q34)</f>
        <v>120.74189999999999</v>
      </c>
      <c r="R35" s="21">
        <f t="shared" si="11"/>
        <v>164.59799999999998</v>
      </c>
      <c r="S35" s="18">
        <f t="shared" si="11"/>
        <v>11</v>
      </c>
      <c r="T35" s="22">
        <f t="shared" si="11"/>
        <v>148.78799999999998</v>
      </c>
      <c r="U35" s="18">
        <f t="shared" si="11"/>
        <v>14</v>
      </c>
      <c r="V35" s="19"/>
      <c r="W35" s="21">
        <f>SUM(W10:W34)</f>
        <v>468.532</v>
      </c>
      <c r="X35" s="21">
        <f>SUM(X10:X34)</f>
        <v>493.1915789473685</v>
      </c>
      <c r="Y35" s="21">
        <f>SUM(Y10:Y34)</f>
        <v>687.244</v>
      </c>
      <c r="Z35" s="21">
        <f>SUM(Z10:Z34)</f>
        <v>701.2693877551021</v>
      </c>
      <c r="AA35" s="21">
        <f>SUM(AA10:AA34)</f>
        <v>6.712996000000002</v>
      </c>
      <c r="AB35" s="21">
        <f>SUM(AB12:AB34)</f>
        <v>120.10600000000001</v>
      </c>
      <c r="AC35" s="21">
        <f>SUM(AC12:AC34)</f>
        <v>166.58252427184465</v>
      </c>
      <c r="AD35" s="21">
        <f>SUM(AD12:AD34)</f>
        <v>80.752</v>
      </c>
      <c r="AE35" s="19">
        <f>SUM(AE12:AE34)</f>
        <v>112</v>
      </c>
      <c r="AF35" s="22">
        <f>SUM(AF10:AF34)</f>
        <v>22.97106</v>
      </c>
      <c r="AG35" s="22">
        <v>32.8</v>
      </c>
      <c r="AH35" s="19">
        <v>220</v>
      </c>
      <c r="AI35" s="22">
        <v>15.2</v>
      </c>
      <c r="AJ35" s="22">
        <v>96</v>
      </c>
      <c r="AK35" s="19">
        <v>2.28</v>
      </c>
      <c r="AL35" s="22">
        <v>339.29</v>
      </c>
      <c r="AM35" s="19">
        <v>92</v>
      </c>
      <c r="AN35" s="22">
        <v>359.49</v>
      </c>
      <c r="AO35" s="22">
        <v>92</v>
      </c>
      <c r="AP35" s="19">
        <v>5.1095</v>
      </c>
      <c r="AQ35" s="21">
        <f>SUM(AQ10:AQ34)</f>
        <v>0</v>
      </c>
      <c r="AR35" s="18">
        <f>SUM(AR10:AR34)</f>
        <v>0</v>
      </c>
      <c r="AS35" s="22">
        <f>SUM(AS10:AS34)</f>
        <v>21845.903000000002</v>
      </c>
      <c r="AT35" s="18">
        <f>SUM(AT10:AT34)</f>
        <v>20016</v>
      </c>
      <c r="AU35" s="19"/>
      <c r="AV35" s="7">
        <f t="shared" si="6"/>
        <v>177.88080599999998</v>
      </c>
    </row>
    <row r="38" ht="12.75">
      <c r="B38" s="20">
        <v>0.69</v>
      </c>
    </row>
    <row r="39" ht="12.75">
      <c r="X39" s="20">
        <v>0.95</v>
      </c>
    </row>
  </sheetData>
  <sheetProtection/>
  <mergeCells count="43">
    <mergeCell ref="A35:B35"/>
    <mergeCell ref="AL7:AP7"/>
    <mergeCell ref="AF8:AF9"/>
    <mergeCell ref="W8:X8"/>
    <mergeCell ref="Y8:Z8"/>
    <mergeCell ref="AA8:AA9"/>
    <mergeCell ref="AV7:AV9"/>
    <mergeCell ref="C8:D8"/>
    <mergeCell ref="E8:F8"/>
    <mergeCell ref="G8:G9"/>
    <mergeCell ref="H8:I8"/>
    <mergeCell ref="J8:K8"/>
    <mergeCell ref="M8:N8"/>
    <mergeCell ref="O8:P8"/>
    <mergeCell ref="V8:V9"/>
    <mergeCell ref="AN8:AO8"/>
    <mergeCell ref="A2:AU2"/>
    <mergeCell ref="A3:AU3"/>
    <mergeCell ref="A7:A9"/>
    <mergeCell ref="B7:B9"/>
    <mergeCell ref="C7:G7"/>
    <mergeCell ref="AB8:AC8"/>
    <mergeCell ref="AD8:AE8"/>
    <mergeCell ref="AL8:AM8"/>
    <mergeCell ref="M7:Q7"/>
    <mergeCell ref="AB7:AF7"/>
    <mergeCell ref="AG7:AK7"/>
    <mergeCell ref="AI8:AJ8"/>
    <mergeCell ref="L8:L9"/>
    <mergeCell ref="T8:U8"/>
    <mergeCell ref="Q8:Q9"/>
    <mergeCell ref="R8:S8"/>
    <mergeCell ref="R7:V7"/>
    <mergeCell ref="AQ7:AU7"/>
    <mergeCell ref="AQ8:AR8"/>
    <mergeCell ref="AS8:AT8"/>
    <mergeCell ref="AU8:AU9"/>
    <mergeCell ref="AK8:AK9"/>
    <mergeCell ref="A5:AV5"/>
    <mergeCell ref="H7:L7"/>
    <mergeCell ref="AP8:AP9"/>
    <mergeCell ref="W7:AA7"/>
    <mergeCell ref="AG8:AH8"/>
  </mergeCells>
  <printOptions/>
  <pageMargins left="0.23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_jk_</cp:lastModifiedBy>
  <cp:lastPrinted>2016-02-20T06:40:20Z</cp:lastPrinted>
  <dcterms:created xsi:type="dcterms:W3CDTF">2013-03-22T08:25:02Z</dcterms:created>
  <dcterms:modified xsi:type="dcterms:W3CDTF">2016-04-07T16:16:13Z</dcterms:modified>
  <cp:category/>
  <cp:version/>
  <cp:contentType/>
  <cp:contentStatus/>
</cp:coreProperties>
</file>